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breadne\Desktop\Kasandra\Exhibitor &amp; Internet Forms\"/>
    </mc:Choice>
  </mc:AlternateContent>
  <bookViews>
    <workbookView xWindow="360" yWindow="120" windowWidth="15480" windowHeight="6132" activeTab="1"/>
  </bookViews>
  <sheets>
    <sheet name="INSTRUCTIONS FOR USE" sheetId="2" r:id="rId1"/>
    <sheet name="EXHIBITOR ORDER FORM" sheetId="1" r:id="rId2"/>
  </sheets>
  <definedNames>
    <definedName name="_xlnm._FilterDatabase" localSheetId="1" hidden="1">'EXHIBITOR ORDER FORM'!$A$109:$A$118</definedName>
    <definedName name="_MailOriginal" localSheetId="1">'EXHIBITOR ORDER FORM'!$A$79</definedName>
    <definedName name="_xlnm.Print_Area" localSheetId="1">'EXHIBITOR ORDER FORM'!$A$1:$M$98</definedName>
  </definedNames>
  <calcPr calcId="152511"/>
</workbook>
</file>

<file path=xl/calcChain.xml><?xml version="1.0" encoding="utf-8"?>
<calcChain xmlns="http://schemas.openxmlformats.org/spreadsheetml/2006/main">
  <c r="J30" i="1" l="1"/>
  <c r="L30" i="1" s="1"/>
  <c r="J26" i="1"/>
  <c r="N30" i="1"/>
  <c r="J16" i="1" l="1"/>
  <c r="J32" i="1"/>
  <c r="J31" i="1"/>
  <c r="J25" i="1"/>
  <c r="J27" i="1"/>
  <c r="J36" i="1"/>
  <c r="J35" i="1"/>
  <c r="J34" i="1"/>
  <c r="J29" i="1"/>
  <c r="J37" i="1"/>
  <c r="J24" i="1"/>
  <c r="J23" i="1"/>
  <c r="J14" i="1"/>
  <c r="J19" i="1" l="1"/>
  <c r="J17" i="1"/>
  <c r="N15" i="1" l="1"/>
  <c r="N16" i="1"/>
  <c r="N17" i="1"/>
  <c r="N18" i="1"/>
  <c r="N19" i="1"/>
  <c r="N23" i="1"/>
  <c r="N24" i="1"/>
  <c r="N25" i="1"/>
  <c r="N26" i="1"/>
  <c r="N27" i="1"/>
  <c r="N29" i="1"/>
  <c r="N31" i="1"/>
  <c r="N32" i="1"/>
  <c r="N34" i="1"/>
  <c r="N35" i="1"/>
  <c r="N36" i="1"/>
  <c r="N37" i="1"/>
  <c r="N14" i="1"/>
  <c r="L48" i="1"/>
  <c r="L36" i="1"/>
  <c r="L35" i="1"/>
  <c r="L34" i="1"/>
  <c r="L32" i="1"/>
  <c r="L31" i="1"/>
  <c r="L29" i="1"/>
  <c r="L27" i="1"/>
  <c r="L26" i="1"/>
  <c r="L25" i="1"/>
  <c r="L24" i="1"/>
  <c r="L23" i="1"/>
  <c r="L37" i="1"/>
  <c r="L19" i="1"/>
  <c r="J18" i="1"/>
  <c r="L18" i="1" s="1"/>
  <c r="L17" i="1"/>
  <c r="L16" i="1"/>
  <c r="J21" i="1"/>
  <c r="L21" i="1" s="1"/>
  <c r="L14" i="1"/>
  <c r="J15" i="1"/>
  <c r="L15" i="1" s="1"/>
  <c r="K54" i="1"/>
  <c r="K56" i="1"/>
  <c r="K44" i="1"/>
  <c r="L58" i="1"/>
  <c r="J20" i="1"/>
  <c r="L20" i="1" s="1"/>
  <c r="L46" i="1" l="1"/>
  <c r="L42" i="1"/>
  <c r="L50" i="1" s="1"/>
  <c r="L44" i="1" l="1"/>
  <c r="L52" i="1" s="1"/>
  <c r="L54" i="1" l="1"/>
  <c r="L56" i="1"/>
  <c r="L60" i="1" l="1"/>
</calcChain>
</file>

<file path=xl/sharedStrings.xml><?xml version="1.0" encoding="utf-8"?>
<sst xmlns="http://schemas.openxmlformats.org/spreadsheetml/2006/main" count="160" uniqueCount="153">
  <si>
    <t>COMPANY:</t>
  </si>
  <si>
    <t>STREET:</t>
  </si>
  <si>
    <t>CITY:</t>
  </si>
  <si>
    <t>PROV / STATE:</t>
  </si>
  <si>
    <t>E-MAIL:</t>
  </si>
  <si>
    <t>POSTAL CODE:</t>
  </si>
  <si>
    <t>PHONE:</t>
  </si>
  <si>
    <t>FAX:</t>
  </si>
  <si>
    <t>ORDERED BY:</t>
  </si>
  <si>
    <t>SHOW NAME:</t>
  </si>
  <si>
    <t>LOCATION:</t>
  </si>
  <si>
    <t>BOOTH #:</t>
  </si>
  <si>
    <t>PST #:</t>
  </si>
  <si>
    <t>PO #:</t>
  </si>
  <si>
    <t>INSTALLATION DATE:</t>
  </si>
  <si>
    <t>TIME:</t>
  </si>
  <si>
    <t>EXHIBIT START DATE:</t>
  </si>
  <si>
    <t>EXHIBIT END DATE:</t>
  </si>
  <si>
    <t>CONTACT ON-SITE:</t>
  </si>
  <si>
    <t>STAYING AT:</t>
  </si>
  <si>
    <t>QUANTITY</t>
  </si>
  <si>
    <t>EQUIPMENT AVAILABLE</t>
  </si>
  <si>
    <t>TOTAL</t>
  </si>
  <si>
    <t>VIDEO ACCESSORIES</t>
  </si>
  <si>
    <t>AUDIO EQUIPMENT</t>
  </si>
  <si>
    <t>NOTEBOOK COMPUTER</t>
  </si>
  <si>
    <t>LASER PRINTER - B &amp; W, 15 PPM</t>
  </si>
  <si>
    <t>ETHERNET 10/100 8 PORT SWITCH</t>
  </si>
  <si>
    <t>CD PLAYER</t>
  </si>
  <si>
    <t>SHOW RATE</t>
  </si>
  <si>
    <t>EQUIPMENT TOTAL:</t>
  </si>
  <si>
    <t>DELIVERY &amp; PICKUP:</t>
  </si>
  <si>
    <t>SUB-TOTAL:</t>
  </si>
  <si>
    <t>TOTAL:</t>
  </si>
  <si>
    <t>EXPIRY:</t>
  </si>
  <si>
    <t>DATE:</t>
  </si>
  <si>
    <t>AUTHORIZED SIGNATURE:</t>
  </si>
  <si>
    <t>NAME ON CREDIT CARD:</t>
  </si>
  <si>
    <t>New Brunswick</t>
  </si>
  <si>
    <t>Nova Scotia</t>
  </si>
  <si>
    <t>Quebec</t>
  </si>
  <si>
    <t>Ontario</t>
  </si>
  <si>
    <t>Manitoba</t>
  </si>
  <si>
    <t>Saskatchewan</t>
  </si>
  <si>
    <t>Alberta</t>
  </si>
  <si>
    <t>British Columbia</t>
  </si>
  <si>
    <t>Newfoundland</t>
  </si>
  <si>
    <t>PROVINCE</t>
  </si>
  <si>
    <t xml:space="preserve">PROVINCIAL SALES TAX: </t>
  </si>
  <si>
    <t xml:space="preserve">GST or HST: </t>
  </si>
  <si>
    <t>CREDIT CARD #:</t>
  </si>
  <si>
    <t>PST</t>
  </si>
  <si>
    <t>GST or HST</t>
  </si>
  <si>
    <t>LABOUR - SETUP/DISMANTLE:</t>
  </si>
  <si>
    <t>LABOUR - ADDITIONAL:</t>
  </si>
  <si>
    <t>6 FT TRIPOD SCREEN</t>
  </si>
  <si>
    <t>For further information, please contact:</t>
  </si>
  <si>
    <t xml:space="preserve"> PH</t>
  </si>
  <si>
    <t xml:space="preserve"> FAX</t>
  </si>
  <si>
    <t>VISA</t>
  </si>
  <si>
    <t>MASTERCARD</t>
  </si>
  <si>
    <t>AMEX</t>
  </si>
  <si>
    <t>DINERS</t>
  </si>
  <si>
    <t>OTHER</t>
  </si>
  <si>
    <t>PLEASE INQUIRE IF YOU DO NOT SEE WHAT YOU NEED!</t>
  </si>
  <si>
    <t>VIDEO CART WITH SKIRT</t>
  </si>
  <si>
    <t>TERMS &amp; CONDITIONS</t>
  </si>
  <si>
    <t>Please forward payment in full with your order.</t>
  </si>
  <si>
    <t xml:space="preserve">Written order cancellation must be received at least 5 business days prior to setup date to avoid a 1 day charge. </t>
  </si>
  <si>
    <t>Your authorized representative must be at your booth at specified date &amp; time to accept delivery of equipment.</t>
  </si>
  <si>
    <t>Please note: we cannot leave equipment in your booth without your representative there to receive it.</t>
  </si>
  <si>
    <t>Please do not leave equipment unattended in your booth when the show finishes.</t>
  </si>
  <si>
    <t>Any extension of the rental period must be arranged prior to termination of the original rental period.</t>
  </si>
  <si>
    <t>Customer is liable for full replacement value of rented equipment &amp; is responsible for insuring said equipment.</t>
  </si>
  <si>
    <t>Customer agrees to be bound by all applicable license &amp; copyright laws for software on rented equipment.</t>
  </si>
  <si>
    <t>CHEQUE</t>
  </si>
  <si>
    <t>PAYMENT</t>
  </si>
  <si>
    <r>
      <t xml:space="preserve">PAYMENT MUST ACCOMPANY YOUR ORDER </t>
    </r>
    <r>
      <rPr>
        <b/>
        <i/>
        <sz val="10"/>
        <rFont val="Arial Narrow"/>
        <family val="2"/>
      </rPr>
      <t>(</t>
    </r>
    <r>
      <rPr>
        <b/>
        <i/>
        <sz val="9"/>
        <rFont val="Arial Narrow"/>
        <family val="2"/>
      </rPr>
      <t>CLICK 'PAYMENT' BOX ; USE ARROW TO SELECT METHOD)</t>
    </r>
  </si>
  <si>
    <t xml:space="preserve"> ENTER # BELOW</t>
  </si>
  <si>
    <t>IF PST EXEMPT</t>
  </si>
  <si>
    <t>PEI</t>
  </si>
  <si>
    <r>
      <t>PST EXEMPTION</t>
    </r>
    <r>
      <rPr>
        <sz val="10"/>
        <rFont val="Arial Narrow"/>
        <family val="2"/>
      </rPr>
      <t xml:space="preserve">: </t>
    </r>
  </si>
  <si>
    <t>DAYS</t>
  </si>
  <si>
    <t>INSTRUCTIONS FOR USE</t>
  </si>
  <si>
    <t>All cells except those required for our input and customer input are protected.</t>
  </si>
  <si>
    <t>Cells that require our input before sending form to customer:</t>
  </si>
  <si>
    <t>D1</t>
  </si>
  <si>
    <t>F1</t>
  </si>
  <si>
    <t>I2</t>
  </si>
  <si>
    <t>Enter the show name.</t>
  </si>
  <si>
    <t>I3</t>
  </si>
  <si>
    <t>Enter the show location.</t>
  </si>
  <si>
    <t>Enter the AE's telephone number.</t>
  </si>
  <si>
    <t>Enter the AE's fax number.</t>
  </si>
  <si>
    <t>Enter the AE's e-mail address.</t>
  </si>
  <si>
    <t>Enter the AE's name.</t>
  </si>
  <si>
    <t>When you click on the cell, an arrow appears. Click on the arrow &amp; a list of provinces appears. Select province where show is being held.</t>
  </si>
  <si>
    <t>When you click on the cell, an arrow appears. Click on the arrow &amp; a list of rental days appears. Select number of show days.</t>
  </si>
  <si>
    <t>This form is designed with a number of customer-friendly features:</t>
  </si>
  <si>
    <t xml:space="preserve">Show Managers can post in as an Excel document on their web-site, so it is available to their Exhibitors on-line. </t>
  </si>
  <si>
    <r>
      <t xml:space="preserve">The form is self-calculating. This means that, once an Exhibitor has filled it out, they see a total of </t>
    </r>
    <r>
      <rPr>
        <b/>
        <sz val="10"/>
        <rFont val="Arial"/>
        <family val="2"/>
      </rPr>
      <t>all</t>
    </r>
    <r>
      <rPr>
        <sz val="10"/>
        <rFont val="Arial"/>
      </rPr>
      <t xml:space="preserve"> charges, including labour &amp; taxes.</t>
    </r>
  </si>
  <si>
    <t>It couldn't be simpler! Just complete the form on-line, save to your desktop, &amp; e-mail to the e-mail address above.</t>
  </si>
  <si>
    <t xml:space="preserve">Exhibitors may then fill out the form on-line, save it as a regular Excel file, and e-mail it back to us, all in one easy step. </t>
  </si>
  <si>
    <t>We will still make printed PDF versions available to Show Managers, if required.</t>
  </si>
  <si>
    <t>C1</t>
  </si>
  <si>
    <t>Enter your local Delivery &amp; Pickup rate here. If you do not complete this cell, the default is set at $100.</t>
  </si>
  <si>
    <r>
      <t xml:space="preserve">Once these entries have been made, </t>
    </r>
    <r>
      <rPr>
        <b/>
        <i/>
        <sz val="10"/>
        <rFont val="Arial"/>
        <family val="2"/>
      </rPr>
      <t>delete the 'Instructions for Use' tab</t>
    </r>
    <r>
      <rPr>
        <sz val="10"/>
        <rFont val="Arial"/>
        <family val="2"/>
      </rPr>
      <t>. Then save the worksheet as 'Exhibitor form for Customer XYZ - Month Year'</t>
    </r>
  </si>
  <si>
    <t>e-mail address:</t>
  </si>
  <si>
    <t>D75</t>
  </si>
  <si>
    <t>D76</t>
  </si>
  <si>
    <t>J75</t>
  </si>
  <si>
    <t>J76</t>
  </si>
  <si>
    <t>Orders received less than 7 business days prior to setup date may be subject to additional charges.</t>
  </si>
  <si>
    <t>CABLES &amp; CONSUMABLES:</t>
  </si>
  <si>
    <t>FLAT SCREEN MONITORS</t>
  </si>
  <si>
    <t xml:space="preserve">STANDARD DESKTOP COMPUTER </t>
  </si>
  <si>
    <t>(comes with 17" monitor)</t>
  </si>
  <si>
    <t>000-000-0000</t>
  </si>
  <si>
    <t>Administration Fees will apply on all credit card transactions over $5,000</t>
  </si>
  <si>
    <t>The equipment is your responsibility until picked up by a Freeman Audio Visual representative.</t>
  </si>
  <si>
    <t>Freeman Audio Visual is not responsible for any equipment performance problems caused by customer's software.</t>
  </si>
  <si>
    <t>*  Another option is to contact us to give the Credit Card Number by phone, or use facsimile transmission if such</t>
  </si>
  <si>
    <t xml:space="preserve">   medium is available to you.</t>
  </si>
  <si>
    <t xml:space="preserve">*  Email the completed form and provide the Credit Card Number in two separate transmissions so that one Email </t>
  </si>
  <si>
    <t xml:space="preserve">   does not contain the full Credit Card Number.</t>
  </si>
  <si>
    <t>*  For your security, please complete all information relating to your credit card except for the Credit Card Number.</t>
  </si>
  <si>
    <t>INSTRUCTIONS FOR SUBMITTING YOUR CREDIT CARD NUMBER</t>
  </si>
  <si>
    <t>AUDIO VISUAL ORDER FORM</t>
  </si>
  <si>
    <t>40" LCD MONITOR 16:9</t>
  </si>
  <si>
    <t>FLAT MONITOR FLOOR STAND (RENTED WITH MONITOR ONLY)</t>
  </si>
  <si>
    <t>FLAT MONITOR FLOOR STAND SHELF</t>
  </si>
  <si>
    <r>
      <t xml:space="preserve">COMPUTERS &amp; ACCESSORIES </t>
    </r>
    <r>
      <rPr>
        <sz val="9"/>
        <rFont val="Arial Black"/>
        <family val="2"/>
      </rPr>
      <t>(All computers come with Windows and Office software)</t>
    </r>
  </si>
  <si>
    <t>HHB PROFFESIONAL CD/DVD PLAYER</t>
  </si>
  <si>
    <t>SSS</t>
  </si>
  <si>
    <t>BAS</t>
  </si>
  <si>
    <t>UWKS</t>
  </si>
  <si>
    <t>CODE</t>
  </si>
  <si>
    <t>(REQUIRES SOUND SYSTEM)</t>
  </si>
  <si>
    <t>BOOTH AUDIO SYSTEM 1    (2 SPEAKERS, AMPLIFIER)</t>
  </si>
  <si>
    <t>BOOTH AUDIO SYSTEM 2    (2 SPEAKERS, MIXER/AMPLIFIER, CD PLAYER, WIRELESS MIC)</t>
  </si>
  <si>
    <t>WIRELESS MICROPHONE    (HANDHELD, LAVALIER, OR HEADSET)</t>
  </si>
  <si>
    <t>Labour &amp; Setup Each</t>
  </si>
  <si>
    <t>Labour &amp; Setup Total</t>
  </si>
  <si>
    <t>22" LCD  MONITOR 16:9</t>
  </si>
  <si>
    <t>55" 4K LED MONITOR</t>
  </si>
  <si>
    <t>60" LCD  MONITOR 1080p</t>
  </si>
  <si>
    <t>70" LED MONITOR 1080p</t>
  </si>
  <si>
    <t>42" PLASMA MONITOR 1080 p</t>
  </si>
  <si>
    <t>SMALL POWERED COMPUTER SPEAKER</t>
  </si>
  <si>
    <t>PANASONIC BLU-RAY PLAYER</t>
  </si>
  <si>
    <t>BEERFEST</t>
  </si>
  <si>
    <t>03/22/2019</t>
  </si>
  <si>
    <t>03/23/2019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</si>
</sst>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&quot;$&quot;#,##0.00"/>
    <numFmt numFmtId="165" formatCode="0.0\ %"/>
    <numFmt numFmtId="166" formatCode="0.00\ %"/>
    <numFmt numFmtId="167" formatCode="0.0%"/>
    <numFmt numFmtId="168" formatCode="&quot;$&quot;#,##0"/>
    <numFmt numFmtId="169" formatCode="0.000\ %"/>
    <numFmt numFmtId="170" formatCode="0.000%"/>
    <numFmt numFmtId="171" formatCode="&quot;$&quot;0.00;&quot;$&quot;\-0.00;;@"/>
  </numFmts>
  <fonts count="5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b/>
      <sz val="16"/>
      <name val="Arial Narrow"/>
      <family val="2"/>
    </font>
    <font>
      <sz val="16"/>
      <name val="Arial"/>
      <family val="2"/>
    </font>
    <font>
      <b/>
      <sz val="10"/>
      <name val="Arial Black"/>
      <family val="2"/>
    </font>
    <font>
      <sz val="10"/>
      <name val="Arial Black"/>
      <family val="2"/>
    </font>
    <font>
      <sz val="9"/>
      <name val="Arial"/>
      <family val="2"/>
    </font>
    <font>
      <b/>
      <sz val="9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22"/>
      <name val="Arial Narrow"/>
      <family val="2"/>
    </font>
    <font>
      <sz val="11"/>
      <color indexed="22"/>
      <name val="Arial Narrow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b/>
      <sz val="14"/>
      <color indexed="10"/>
      <name val="Arial Narrow"/>
      <family val="2"/>
    </font>
    <font>
      <sz val="14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 Narrow"/>
      <family val="2"/>
    </font>
    <font>
      <b/>
      <sz val="10"/>
      <name val="Arial"/>
      <family val="2"/>
    </font>
    <font>
      <b/>
      <i/>
      <sz val="10"/>
      <name val="Arial Narrow"/>
      <family val="2"/>
    </font>
    <font>
      <b/>
      <i/>
      <sz val="9"/>
      <name val="Arial Narrow"/>
      <family val="2"/>
    </font>
    <font>
      <b/>
      <i/>
      <sz val="14"/>
      <name val="Arial Narrow"/>
      <family val="2"/>
    </font>
    <font>
      <b/>
      <sz val="9"/>
      <name val="Arial"/>
      <family val="2"/>
    </font>
    <font>
      <b/>
      <sz val="16"/>
      <name val="Arial"/>
      <family val="2"/>
    </font>
    <font>
      <b/>
      <u/>
      <sz val="14"/>
      <name val="Arial Narrow"/>
      <family val="2"/>
    </font>
    <font>
      <b/>
      <sz val="12"/>
      <name val="Arial Narrow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9"/>
      <name val="Arial Black"/>
      <family val="2"/>
    </font>
    <font>
      <b/>
      <sz val="13"/>
      <name val="Arial Narrow"/>
      <family val="2"/>
    </font>
    <font>
      <b/>
      <sz val="11"/>
      <name val="Arial"/>
      <family val="2"/>
    </font>
    <font>
      <sz val="10"/>
      <color theme="0"/>
      <name val="Arial Narrow"/>
      <family val="2"/>
    </font>
    <font>
      <sz val="10"/>
      <color rgb="FF00000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22">
    <xf numFmtId="0" fontId="0" fillId="0" borderId="0" xfId="0"/>
    <xf numFmtId="0" fontId="0" fillId="0" borderId="1" xfId="0" applyBorder="1"/>
    <xf numFmtId="0" fontId="5" fillId="0" borderId="2" xfId="0" applyFont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5" fillId="0" borderId="6" xfId="0" applyFont="1" applyBorder="1"/>
    <xf numFmtId="0" fontId="5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0" xfId="0" applyFont="1" applyBorder="1" applyAlignment="1"/>
    <xf numFmtId="0" fontId="7" fillId="0" borderId="0" xfId="0" applyFont="1" applyBorder="1"/>
    <xf numFmtId="0" fontId="6" fillId="0" borderId="0" xfId="0" applyFont="1" applyBorder="1"/>
    <xf numFmtId="0" fontId="11" fillId="0" borderId="0" xfId="0" applyFont="1" applyAlignment="1">
      <alignment vertical="top"/>
    </xf>
    <xf numFmtId="0" fontId="0" fillId="0" borderId="9" xfId="0" applyBorder="1"/>
    <xf numFmtId="164" fontId="10" fillId="0" borderId="3" xfId="0" applyNumberFormat="1" applyFont="1" applyBorder="1" applyAlignment="1">
      <alignment horizontal="center" vertical="top"/>
    </xf>
    <xf numFmtId="164" fontId="0" fillId="0" borderId="9" xfId="0" applyNumberFormat="1" applyBorder="1"/>
    <xf numFmtId="164" fontId="0" fillId="0" borderId="0" xfId="0" applyNumberFormat="1" applyBorder="1"/>
    <xf numFmtId="164" fontId="0" fillId="0" borderId="10" xfId="0" applyNumberFormat="1" applyBorder="1"/>
    <xf numFmtId="164" fontId="10" fillId="0" borderId="10" xfId="0" applyNumberFormat="1" applyFont="1" applyBorder="1" applyAlignment="1">
      <alignment horizontal="center" vertical="top"/>
    </xf>
    <xf numFmtId="164" fontId="11" fillId="0" borderId="10" xfId="0" applyNumberFormat="1" applyFont="1" applyBorder="1" applyAlignment="1">
      <alignment vertical="top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right"/>
    </xf>
    <xf numFmtId="0" fontId="4" fillId="0" borderId="11" xfId="0" applyFont="1" applyBorder="1"/>
    <xf numFmtId="0" fontId="5" fillId="0" borderId="11" xfId="0" applyFont="1" applyFill="1" applyBorder="1"/>
    <xf numFmtId="0" fontId="0" fillId="0" borderId="11" xfId="0" applyBorder="1"/>
    <xf numFmtId="0" fontId="12" fillId="0" borderId="11" xfId="0" applyFont="1" applyBorder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5" xfId="0" applyFont="1" applyBorder="1" applyAlignment="1">
      <alignment horizontal="right" indent="1"/>
    </xf>
    <xf numFmtId="0" fontId="5" fillId="0" borderId="12" xfId="0" applyFont="1" applyBorder="1" applyAlignment="1">
      <alignment horizontal="right" indent="1"/>
    </xf>
    <xf numFmtId="0" fontId="5" fillId="0" borderId="2" xfId="0" applyFont="1" applyBorder="1" applyAlignment="1">
      <alignment horizontal="right" indent="1"/>
    </xf>
    <xf numFmtId="0" fontId="3" fillId="0" borderId="2" xfId="0" applyFont="1" applyBorder="1" applyAlignment="1">
      <alignment horizontal="right" indent="1"/>
    </xf>
    <xf numFmtId="16" fontId="0" fillId="0" borderId="0" xfId="0" applyNumberFormat="1"/>
    <xf numFmtId="0" fontId="13" fillId="0" borderId="0" xfId="0" applyFont="1" applyBorder="1"/>
    <xf numFmtId="166" fontId="16" fillId="0" borderId="0" xfId="2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9" fillId="0" borderId="0" xfId="0" applyFont="1" applyBorder="1" applyAlignment="1"/>
    <xf numFmtId="49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 vertical="top"/>
    </xf>
    <xf numFmtId="164" fontId="0" fillId="0" borderId="0" xfId="0" applyNumberFormat="1" applyBorder="1" applyProtection="1">
      <protection hidden="1"/>
    </xf>
    <xf numFmtId="164" fontId="11" fillId="0" borderId="0" xfId="0" applyNumberFormat="1" applyFont="1" applyBorder="1" applyAlignment="1">
      <alignment vertical="top"/>
    </xf>
    <xf numFmtId="164" fontId="0" fillId="0" borderId="10" xfId="0" applyNumberFormat="1" applyBorder="1" applyProtection="1">
      <protection hidden="1"/>
    </xf>
    <xf numFmtId="167" fontId="5" fillId="0" borderId="2" xfId="0" applyNumberFormat="1" applyFont="1" applyBorder="1" applyAlignment="1">
      <alignment horizontal="right" indent="1"/>
    </xf>
    <xf numFmtId="165" fontId="7" fillId="0" borderId="0" xfId="2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8" fontId="13" fillId="0" borderId="1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 vertical="top"/>
    </xf>
    <xf numFmtId="3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 vertical="top"/>
    </xf>
    <xf numFmtId="0" fontId="14" fillId="0" borderId="0" xfId="0" applyFont="1" applyBorder="1"/>
    <xf numFmtId="0" fontId="5" fillId="0" borderId="6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5" fillId="0" borderId="2" xfId="0" applyFont="1" applyFill="1" applyBorder="1"/>
    <xf numFmtId="0" fontId="3" fillId="0" borderId="0" xfId="0" applyFont="1" applyBorder="1" applyAlignment="1">
      <alignment horizontal="right" inden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165" fontId="18" fillId="0" borderId="0" xfId="2" applyNumberFormat="1" applyFont="1" applyBorder="1" applyAlignment="1">
      <alignment horizontal="center"/>
    </xf>
    <xf numFmtId="164" fontId="0" fillId="0" borderId="13" xfId="0" applyNumberFormat="1" applyBorder="1"/>
    <xf numFmtId="164" fontId="0" fillId="0" borderId="14" xfId="0" applyNumberFormat="1" applyBorder="1"/>
    <xf numFmtId="0" fontId="24" fillId="0" borderId="15" xfId="0" applyFont="1" applyBorder="1"/>
    <xf numFmtId="0" fontId="25" fillId="0" borderId="15" xfId="0" applyFont="1" applyBorder="1" applyAlignment="1">
      <alignment horizontal="left" indent="1"/>
    </xf>
    <xf numFmtId="0" fontId="26" fillId="0" borderId="15" xfId="0" applyFont="1" applyBorder="1"/>
    <xf numFmtId="0" fontId="23" fillId="0" borderId="16" xfId="0" applyFont="1" applyBorder="1"/>
    <xf numFmtId="0" fontId="24" fillId="0" borderId="1" xfId="0" applyFont="1" applyBorder="1"/>
    <xf numFmtId="0" fontId="26" fillId="0" borderId="1" xfId="0" applyFont="1" applyBorder="1"/>
    <xf numFmtId="0" fontId="27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0" fillId="0" borderId="17" xfId="0" applyBorder="1"/>
    <xf numFmtId="0" fontId="23" fillId="0" borderId="18" xfId="0" applyFont="1" applyBorder="1" applyAlignment="1"/>
    <xf numFmtId="0" fontId="12" fillId="0" borderId="1" xfId="0" applyFont="1" applyBorder="1"/>
    <xf numFmtId="0" fontId="21" fillId="0" borderId="0" xfId="0" applyFont="1" applyBorder="1" applyAlignment="1">
      <alignment horizontal="left"/>
    </xf>
    <xf numFmtId="0" fontId="22" fillId="0" borderId="0" xfId="0" applyFont="1" applyBorder="1"/>
    <xf numFmtId="0" fontId="20" fillId="0" borderId="0" xfId="0" applyFont="1" applyBorder="1"/>
    <xf numFmtId="0" fontId="21" fillId="0" borderId="0" xfId="0" applyFont="1" applyBorder="1"/>
    <xf numFmtId="0" fontId="21" fillId="0" borderId="0" xfId="0" applyFont="1" applyBorder="1" applyAlignment="1">
      <alignment horizontal="right" indent="1"/>
    </xf>
    <xf numFmtId="0" fontId="5" fillId="0" borderId="0" xfId="0" applyFont="1" applyFill="1" applyBorder="1" applyAlignment="1">
      <alignment horizontal="left"/>
    </xf>
    <xf numFmtId="0" fontId="1" fillId="0" borderId="7" xfId="0" applyFont="1" applyBorder="1"/>
    <xf numFmtId="0" fontId="1" fillId="0" borderId="6" xfId="0" applyFont="1" applyBorder="1"/>
    <xf numFmtId="0" fontId="14" fillId="0" borderId="11" xfId="0" applyFont="1" applyBorder="1"/>
    <xf numFmtId="0" fontId="14" fillId="0" borderId="6" xfId="0" applyFont="1" applyBorder="1"/>
    <xf numFmtId="0" fontId="4" fillId="0" borderId="3" xfId="0" applyFont="1" applyBorder="1" applyAlignment="1">
      <alignment horizontal="right" indent="1"/>
    </xf>
    <xf numFmtId="0" fontId="3" fillId="0" borderId="3" xfId="0" applyFont="1" applyBorder="1" applyAlignment="1">
      <alignment horizontal="right" indent="1"/>
    </xf>
    <xf numFmtId="0" fontId="5" fillId="0" borderId="2" xfId="0" applyFont="1" applyBorder="1" applyAlignment="1">
      <alignment vertical="center"/>
    </xf>
    <xf numFmtId="16" fontId="29" fillId="0" borderId="0" xfId="0" applyNumberFormat="1" applyFont="1"/>
    <xf numFmtId="0" fontId="0" fillId="0" borderId="2" xfId="0" applyBorder="1" applyAlignment="1">
      <alignment vertical="center"/>
    </xf>
    <xf numFmtId="0" fontId="29" fillId="0" borderId="0" xfId="0" applyFont="1"/>
    <xf numFmtId="0" fontId="15" fillId="0" borderId="0" xfId="0" applyFont="1" applyAlignment="1">
      <alignment horizontal="center"/>
    </xf>
    <xf numFmtId="0" fontId="20" fillId="0" borderId="0" xfId="0" applyFont="1"/>
    <xf numFmtId="0" fontId="3" fillId="0" borderId="0" xfId="0" applyFont="1" applyFill="1" applyBorder="1" applyAlignment="1">
      <alignment horizontal="center" vertical="top"/>
    </xf>
    <xf numFmtId="0" fontId="30" fillId="0" borderId="4" xfId="0" applyFont="1" applyBorder="1" applyAlignment="1">
      <alignment horizontal="center" vertical="justify" wrapText="1"/>
    </xf>
    <xf numFmtId="0" fontId="31" fillId="0" borderId="0" xfId="0" applyFont="1" applyBorder="1" applyAlignment="1">
      <alignment horizontal="center" vertical="justify"/>
    </xf>
    <xf numFmtId="0" fontId="14" fillId="0" borderId="7" xfId="0" applyFont="1" applyBorder="1"/>
    <xf numFmtId="0" fontId="0" fillId="0" borderId="19" xfId="0" applyBorder="1"/>
    <xf numFmtId="0" fontId="34" fillId="0" borderId="0" xfId="0" applyFont="1"/>
    <xf numFmtId="0" fontId="13" fillId="0" borderId="8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right"/>
    </xf>
    <xf numFmtId="0" fontId="3" fillId="0" borderId="17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49" fontId="3" fillId="0" borderId="17" xfId="0" applyNumberFormat="1" applyFont="1" applyFill="1" applyBorder="1" applyAlignment="1" applyProtection="1">
      <alignment horizontal="left"/>
      <protection locked="0"/>
    </xf>
    <xf numFmtId="0" fontId="15" fillId="0" borderId="10" xfId="0" applyFont="1" applyFill="1" applyBorder="1" applyAlignment="1" applyProtection="1">
      <alignment horizontal="center"/>
      <protection locked="0"/>
    </xf>
    <xf numFmtId="0" fontId="15" fillId="0" borderId="6" xfId="0" applyFont="1" applyFill="1" applyBorder="1" applyAlignment="1" applyProtection="1">
      <alignment horizontal="center"/>
      <protection locked="0"/>
    </xf>
    <xf numFmtId="0" fontId="15" fillId="0" borderId="8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right"/>
    </xf>
    <xf numFmtId="0" fontId="15" fillId="0" borderId="0" xfId="0" applyFont="1" applyFill="1" applyBorder="1"/>
    <xf numFmtId="0" fontId="0" fillId="0" borderId="0" xfId="0" applyFill="1" applyBorder="1"/>
    <xf numFmtId="0" fontId="35" fillId="0" borderId="2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0" fillId="0" borderId="20" xfId="0" applyFill="1" applyBorder="1"/>
    <xf numFmtId="0" fontId="3" fillId="2" borderId="10" xfId="0" applyFont="1" applyFill="1" applyBorder="1" applyAlignment="1" applyProtection="1">
      <alignment horizontal="center" vertical="top"/>
      <protection locked="0"/>
    </xf>
    <xf numFmtId="0" fontId="23" fillId="0" borderId="15" xfId="0" applyFont="1" applyBorder="1" applyAlignment="1" applyProtection="1">
      <alignment horizontal="left" indent="1"/>
      <protection locked="0"/>
    </xf>
    <xf numFmtId="0" fontId="37" fillId="0" borderId="15" xfId="1" applyFont="1" applyBorder="1" applyAlignment="1" applyProtection="1">
      <alignment horizontal="left"/>
    </xf>
    <xf numFmtId="0" fontId="38" fillId="0" borderId="15" xfId="0" applyFont="1" applyBorder="1" applyAlignment="1" applyProtection="1">
      <alignment horizontal="left"/>
      <protection locked="0"/>
    </xf>
    <xf numFmtId="0" fontId="37" fillId="0" borderId="1" xfId="1" applyFont="1" applyBorder="1" applyAlignment="1" applyProtection="1">
      <alignment horizontal="left" indent="1"/>
    </xf>
    <xf numFmtId="0" fontId="23" fillId="0" borderId="1" xfId="0" applyFont="1" applyBorder="1" applyAlignment="1" applyProtection="1">
      <alignment horizontal="right"/>
      <protection locked="0"/>
    </xf>
    <xf numFmtId="0" fontId="38" fillId="0" borderId="1" xfId="0" applyFont="1" applyBorder="1" applyAlignment="1">
      <alignment horizontal="left"/>
    </xf>
    <xf numFmtId="0" fontId="23" fillId="0" borderId="1" xfId="0" applyFont="1" applyBorder="1" applyAlignment="1" applyProtection="1">
      <alignment horizontal="right" indent="1"/>
      <protection locked="0"/>
    </xf>
    <xf numFmtId="0" fontId="23" fillId="0" borderId="15" xfId="0" applyFont="1" applyBorder="1" applyAlignment="1" applyProtection="1">
      <alignment horizontal="right" indent="1"/>
      <protection locked="0"/>
    </xf>
    <xf numFmtId="0" fontId="39" fillId="0" borderId="1" xfId="0" applyFont="1" applyBorder="1"/>
    <xf numFmtId="0" fontId="40" fillId="0" borderId="1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0" fillId="0" borderId="0" xfId="0" applyAlignment="1">
      <alignment wrapText="1"/>
    </xf>
    <xf numFmtId="0" fontId="15" fillId="0" borderId="0" xfId="0" applyFont="1" applyAlignment="1">
      <alignment horizontal="center" vertical="center"/>
    </xf>
    <xf numFmtId="0" fontId="4" fillId="2" borderId="7" xfId="0" applyFont="1" applyFill="1" applyBorder="1"/>
    <xf numFmtId="0" fontId="0" fillId="2" borderId="4" xfId="0" applyFill="1" applyBorder="1"/>
    <xf numFmtId="0" fontId="30" fillId="2" borderId="0" xfId="0" applyFont="1" applyFill="1" applyBorder="1" applyAlignment="1">
      <alignment horizontal="center" vertical="justify" wrapText="1"/>
    </xf>
    <xf numFmtId="0" fontId="0" fillId="2" borderId="10" xfId="0" applyFill="1" applyBorder="1" applyAlignment="1" applyProtection="1">
      <alignment horizontal="center"/>
      <protection locked="0"/>
    </xf>
    <xf numFmtId="0" fontId="15" fillId="0" borderId="21" xfId="0" applyFont="1" applyFill="1" applyBorder="1" applyAlignment="1" applyProtection="1">
      <alignment horizontal="center"/>
      <protection locked="0"/>
    </xf>
    <xf numFmtId="0" fontId="5" fillId="0" borderId="22" xfId="0" applyFont="1" applyBorder="1"/>
    <xf numFmtId="0" fontId="5" fillId="0" borderId="17" xfId="0" applyFont="1" applyBorder="1"/>
    <xf numFmtId="0" fontId="0" fillId="0" borderId="23" xfId="0" applyBorder="1"/>
    <xf numFmtId="0" fontId="5" fillId="0" borderId="0" xfId="0" applyFont="1" applyBorder="1"/>
    <xf numFmtId="0" fontId="11" fillId="2" borderId="24" xfId="0" applyFont="1" applyFill="1" applyBorder="1" applyAlignment="1">
      <alignment horizontal="left" vertical="center" indent="1"/>
    </xf>
    <xf numFmtId="0" fontId="10" fillId="2" borderId="9" xfId="0" applyFont="1" applyFill="1" applyBorder="1" applyAlignment="1">
      <alignment vertical="top"/>
    </xf>
    <xf numFmtId="0" fontId="11" fillId="2" borderId="9" xfId="0" applyFont="1" applyFill="1" applyBorder="1" applyAlignment="1">
      <alignment vertical="top"/>
    </xf>
    <xf numFmtId="0" fontId="11" fillId="2" borderId="25" xfId="0" applyFont="1" applyFill="1" applyBorder="1" applyAlignment="1">
      <alignment vertical="top"/>
    </xf>
    <xf numFmtId="0" fontId="11" fillId="2" borderId="26" xfId="0" applyFont="1" applyFill="1" applyBorder="1" applyAlignment="1">
      <alignment horizontal="left" vertical="center" indent="1"/>
    </xf>
    <xf numFmtId="0" fontId="4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9" fontId="3" fillId="0" borderId="12" xfId="0" applyNumberFormat="1" applyFont="1" applyBorder="1" applyAlignment="1">
      <alignment horizontal="center"/>
    </xf>
    <xf numFmtId="0" fontId="39" fillId="0" borderId="1" xfId="0" applyFont="1" applyBorder="1" applyProtection="1">
      <protection locked="0"/>
    </xf>
    <xf numFmtId="0" fontId="38" fillId="0" borderId="1" xfId="0" applyFont="1" applyBorder="1" applyAlignment="1">
      <alignment horizontal="left" indent="1"/>
    </xf>
    <xf numFmtId="0" fontId="19" fillId="0" borderId="1" xfId="1" applyFill="1" applyBorder="1" applyAlignment="1" applyProtection="1">
      <alignment horizontal="left" vertical="center" indent="1"/>
      <protection locked="0"/>
    </xf>
    <xf numFmtId="0" fontId="5" fillId="0" borderId="0" xfId="0" applyFont="1" applyBorder="1" applyAlignment="1">
      <alignment horizontal="right" indent="1"/>
    </xf>
    <xf numFmtId="0" fontId="14" fillId="0" borderId="10" xfId="0" applyFont="1" applyBorder="1"/>
    <xf numFmtId="0" fontId="5" fillId="0" borderId="10" xfId="0" applyFont="1" applyBorder="1" applyAlignment="1">
      <alignment horizontal="right" indent="1"/>
    </xf>
    <xf numFmtId="9" fontId="46" fillId="0" borderId="10" xfId="0" applyNumberFormat="1" applyFont="1" applyBorder="1" applyAlignment="1">
      <alignment horizontal="center"/>
    </xf>
    <xf numFmtId="0" fontId="14" fillId="0" borderId="22" xfId="0" applyFont="1" applyBorder="1"/>
    <xf numFmtId="0" fontId="3" fillId="0" borderId="17" xfId="0" applyFont="1" applyBorder="1" applyAlignment="1">
      <alignment horizontal="right" indent="1"/>
    </xf>
    <xf numFmtId="0" fontId="23" fillId="0" borderId="0" xfId="0" applyFont="1" applyBorder="1" applyAlignment="1" applyProtection="1">
      <alignment horizontal="right"/>
      <protection locked="0"/>
    </xf>
    <xf numFmtId="0" fontId="4" fillId="0" borderId="9" xfId="0" applyFont="1" applyBorder="1" applyAlignment="1">
      <alignment horizontal="right" indent="1"/>
    </xf>
    <xf numFmtId="0" fontId="47" fillId="0" borderId="2" xfId="0" applyFont="1" applyBorder="1" applyAlignment="1">
      <alignment vertical="center"/>
    </xf>
    <xf numFmtId="0" fontId="48" fillId="0" borderId="0" xfId="0" applyFont="1"/>
    <xf numFmtId="16" fontId="48" fillId="0" borderId="0" xfId="0" applyNumberFormat="1" applyFont="1"/>
    <xf numFmtId="0" fontId="49" fillId="3" borderId="0" xfId="0" applyFont="1" applyFill="1" applyBorder="1" applyAlignment="1">
      <alignment horizontal="left" wrapText="1"/>
    </xf>
    <xf numFmtId="0" fontId="49" fillId="3" borderId="0" xfId="0" applyFont="1" applyFill="1" applyBorder="1" applyAlignment="1">
      <alignment horizontal="center" wrapText="1"/>
    </xf>
    <xf numFmtId="0" fontId="49" fillId="3" borderId="0" xfId="0" applyFont="1" applyFill="1" applyBorder="1" applyAlignment="1">
      <alignment horizontal="center"/>
    </xf>
    <xf numFmtId="15" fontId="48" fillId="3" borderId="0" xfId="0" applyNumberFormat="1" applyFont="1" applyFill="1"/>
    <xf numFmtId="0" fontId="50" fillId="3" borderId="0" xfId="0" applyFont="1" applyFill="1" applyBorder="1" applyAlignment="1">
      <alignment horizontal="left"/>
    </xf>
    <xf numFmtId="165" fontId="50" fillId="3" borderId="0" xfId="2" applyNumberFormat="1" applyFont="1" applyFill="1" applyBorder="1" applyAlignment="1">
      <alignment horizontal="center"/>
    </xf>
    <xf numFmtId="0" fontId="48" fillId="3" borderId="0" xfId="0" applyFont="1" applyFill="1"/>
    <xf numFmtId="22" fontId="48" fillId="3" borderId="0" xfId="0" applyNumberFormat="1" applyFont="1" applyFill="1"/>
    <xf numFmtId="169" fontId="50" fillId="3" borderId="0" xfId="2" applyNumberFormat="1" applyFont="1" applyFill="1" applyBorder="1" applyAlignment="1">
      <alignment horizontal="center"/>
    </xf>
    <xf numFmtId="0" fontId="51" fillId="3" borderId="0" xfId="0" applyFont="1" applyFill="1" applyBorder="1" applyAlignment="1">
      <alignment horizontal="left"/>
    </xf>
    <xf numFmtId="0" fontId="48" fillId="3" borderId="0" xfId="0" applyFont="1" applyFill="1" applyAlignment="1">
      <alignment horizontal="left"/>
    </xf>
    <xf numFmtId="0" fontId="52" fillId="0" borderId="17" xfId="0" applyFont="1" applyBorder="1" applyAlignment="1" applyProtection="1">
      <alignment horizontal="center"/>
      <protection locked="0"/>
    </xf>
    <xf numFmtId="170" fontId="13" fillId="0" borderId="12" xfId="0" applyNumberFormat="1" applyFont="1" applyBorder="1" applyAlignment="1">
      <alignment horizontal="center"/>
    </xf>
    <xf numFmtId="0" fontId="44" fillId="0" borderId="22" xfId="0" applyFont="1" applyBorder="1"/>
    <xf numFmtId="0" fontId="27" fillId="0" borderId="0" xfId="0" applyFont="1"/>
    <xf numFmtId="0" fontId="0" fillId="0" borderId="10" xfId="0" applyBorder="1" applyAlignment="1">
      <alignment horizontal="center"/>
    </xf>
    <xf numFmtId="0" fontId="4" fillId="0" borderId="3" xfId="0" applyFont="1" applyBorder="1" applyAlignment="1"/>
    <xf numFmtId="0" fontId="4" fillId="0" borderId="6" xfId="0" applyFont="1" applyBorder="1" applyAlignment="1"/>
    <xf numFmtId="0" fontId="4" fillId="0" borderId="10" xfId="0" applyFont="1" applyBorder="1" applyAlignment="1"/>
    <xf numFmtId="0" fontId="4" fillId="0" borderId="2" xfId="0" applyFont="1" applyBorder="1" applyAlignment="1"/>
    <xf numFmtId="0" fontId="0" fillId="0" borderId="21" xfId="0" applyBorder="1" applyAlignment="1">
      <alignment horizontal="center" vertical="center"/>
    </xf>
    <xf numFmtId="0" fontId="10" fillId="2" borderId="24" xfId="0" applyFont="1" applyFill="1" applyBorder="1" applyAlignment="1">
      <alignment vertical="top"/>
    </xf>
    <xf numFmtId="0" fontId="5" fillId="0" borderId="19" xfId="0" applyFont="1" applyBorder="1"/>
    <xf numFmtId="171" fontId="0" fillId="0" borderId="10" xfId="0" applyNumberFormat="1" applyBorder="1" applyProtection="1">
      <protection hidden="1"/>
    </xf>
    <xf numFmtId="171" fontId="11" fillId="0" borderId="3" xfId="0" applyNumberFormat="1" applyFont="1" applyBorder="1" applyAlignment="1">
      <alignment vertical="top"/>
    </xf>
    <xf numFmtId="171" fontId="0" fillId="0" borderId="8" xfId="0" applyNumberFormat="1" applyBorder="1"/>
    <xf numFmtId="171" fontId="0" fillId="0" borderId="3" xfId="0" applyNumberFormat="1" applyBorder="1"/>
    <xf numFmtId="171" fontId="0" fillId="0" borderId="20" xfId="0" applyNumberFormat="1" applyBorder="1"/>
    <xf numFmtId="171" fontId="0" fillId="0" borderId="20" xfId="0" applyNumberFormat="1" applyFill="1" applyBorder="1"/>
    <xf numFmtId="171" fontId="0" fillId="0" borderId="10" xfId="0" applyNumberFormat="1" applyBorder="1"/>
    <xf numFmtId="171" fontId="0" fillId="0" borderId="12" xfId="0" applyNumberFormat="1" applyBorder="1"/>
    <xf numFmtId="171" fontId="0" fillId="0" borderId="20" xfId="0" applyNumberFormat="1" applyBorder="1" applyProtection="1">
      <protection locked="0"/>
    </xf>
    <xf numFmtId="164" fontId="53" fillId="0" borderId="0" xfId="0" applyNumberFormat="1" applyFont="1" applyBorder="1" applyAlignment="1">
      <alignment horizontal="right" wrapText="1"/>
    </xf>
    <xf numFmtId="0" fontId="45" fillId="0" borderId="10" xfId="0" applyFont="1" applyBorder="1" applyAlignment="1">
      <alignment horizontal="center" vertical="center"/>
    </xf>
    <xf numFmtId="0" fontId="45" fillId="0" borderId="3" xfId="0" applyFont="1" applyBorder="1" applyAlignment="1"/>
    <xf numFmtId="0" fontId="5" fillId="0" borderId="27" xfId="0" applyFont="1" applyBorder="1"/>
    <xf numFmtId="0" fontId="15" fillId="0" borderId="3" xfId="0" applyFont="1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10" fillId="2" borderId="24" xfId="0" applyFont="1" applyFill="1" applyBorder="1" applyAlignment="1">
      <alignment horizontal="center" vertical="top"/>
    </xf>
    <xf numFmtId="0" fontId="36" fillId="0" borderId="0" xfId="0" applyFont="1" applyAlignment="1">
      <alignment horizontal="center" vertical="center"/>
    </xf>
    <xf numFmtId="0" fontId="13" fillId="0" borderId="17" xfId="0" applyFont="1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5" fillId="0" borderId="17" xfId="0" applyFont="1" applyFill="1" applyBorder="1" applyAlignment="1" applyProtection="1">
      <alignment horizontal="right"/>
      <protection locked="0"/>
    </xf>
    <xf numFmtId="49" fontId="27" fillId="0" borderId="17" xfId="0" applyNumberFormat="1" applyFont="1" applyFill="1" applyBorder="1" applyAlignment="1" applyProtection="1">
      <protection locked="0"/>
    </xf>
    <xf numFmtId="0" fontId="8" fillId="0" borderId="1" xfId="0" applyFont="1" applyBorder="1" applyAlignment="1">
      <alignment horizontal="right" wrapText="1"/>
    </xf>
    <xf numFmtId="0" fontId="9" fillId="0" borderId="1" xfId="0" applyFont="1" applyBorder="1" applyAlignment="1"/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 applyProtection="1">
      <alignment horizontal="left"/>
      <protection locked="0"/>
    </xf>
    <xf numFmtId="0" fontId="14" fillId="0" borderId="19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protection locked="0"/>
    </xf>
    <xf numFmtId="20" fontId="3" fillId="0" borderId="2" xfId="0" applyNumberFormat="1" applyFont="1" applyFill="1" applyBorder="1" applyAlignment="1" applyProtection="1">
      <alignment horizontal="right"/>
      <protection locked="0"/>
    </xf>
    <xf numFmtId="0" fontId="31" fillId="0" borderId="2" xfId="0" applyFont="1" applyFill="1" applyBorder="1" applyAlignment="1" applyProtection="1">
      <protection locked="0"/>
    </xf>
    <xf numFmtId="0" fontId="0" fillId="0" borderId="17" xfId="0" applyFill="1" applyBorder="1" applyAlignment="1" applyProtection="1">
      <alignment horizontal="left"/>
      <protection locked="0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1036320</xdr:colOff>
      <xdr:row>42</xdr:row>
      <xdr:rowOff>22860</xdr:rowOff>
    </xdr:from>
    <xdr:to>
      <xdr:col>6</xdr:col>
      <xdr:colOff>167640</xdr:colOff>
      <xdr:row>44</xdr:row>
      <xdr:rowOff>22860</xdr:rowOff>
    </xdr:to>
    <xdr:sp macro="" textlink="">
      <xdr:nvSpPr>
        <xdr:cNvPr id="1197" name="AutoShape 52"/>
        <xdr:cNvSpPr>
          <a:spLocks noChangeArrowheads="1"/>
        </xdr:cNvSpPr>
      </xdr:nvSpPr>
      <xdr:spPr bwMode="auto">
        <a:xfrm>
          <a:off x="3886200" y="8427720"/>
          <a:ext cx="388620" cy="236220"/>
        </a:xfrm>
        <a:prstGeom prst="rightArrow">
          <a:avLst>
            <a:gd name="adj1" fmla="val 50000"/>
            <a:gd name="adj2" fmla="val 41129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106680</xdr:colOff>
      <xdr:row>0</xdr:row>
      <xdr:rowOff>22860</xdr:rowOff>
    </xdr:from>
    <xdr:to>
      <xdr:col>3</xdr:col>
      <xdr:colOff>114300</xdr:colOff>
      <xdr:row>0</xdr:row>
      <xdr:rowOff>533400</xdr:rowOff>
    </xdr:to>
    <xdr:pic>
      <xdr:nvPicPr>
        <xdr:cNvPr id="11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22860"/>
          <a:ext cx="285750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D25"/>
  <sheetViews>
    <sheetView zoomScaleNormal="100" workbookViewId="0"/>
  </sheetViews>
  <sheetFormatPr defaultRowHeight="13.2" x14ac:dyDescent="0.25"/>
  <cols>
    <col min="1" max="1" width="2.109375" customWidth="1"/>
    <col min="2" max="2" width="9.109375" style="24" customWidth="1"/>
    <col min="4" max="4" width="116.109375" customWidth="1"/>
  </cols>
  <sheetData>
    <row r="2" spans="2:4" x14ac:dyDescent="0.25">
      <c r="B2" s="131" t="s">
        <v>83</v>
      </c>
    </row>
    <row r="3" spans="2:4" ht="7.5" customHeight="1" x14ac:dyDescent="0.25"/>
    <row r="4" spans="2:4" ht="13.5" customHeight="1" x14ac:dyDescent="0.25">
      <c r="B4" s="24">
        <v>1</v>
      </c>
      <c r="C4" s="149" t="s">
        <v>98</v>
      </c>
    </row>
    <row r="5" spans="2:4" ht="7.5" customHeight="1" x14ac:dyDescent="0.25">
      <c r="C5" s="149"/>
    </row>
    <row r="6" spans="2:4" ht="13.5" customHeight="1" x14ac:dyDescent="0.25">
      <c r="B6" s="149"/>
      <c r="C6" s="150" t="s">
        <v>99</v>
      </c>
    </row>
    <row r="7" spans="2:4" ht="13.5" customHeight="1" x14ac:dyDescent="0.25">
      <c r="B7" s="149"/>
      <c r="C7" s="150" t="s">
        <v>102</v>
      </c>
    </row>
    <row r="8" spans="2:4" ht="13.5" customHeight="1" x14ac:dyDescent="0.25">
      <c r="B8" s="149"/>
      <c r="C8" s="150" t="s">
        <v>100</v>
      </c>
    </row>
    <row r="9" spans="2:4" ht="13.5" customHeight="1" x14ac:dyDescent="0.25">
      <c r="B9" s="149"/>
      <c r="C9" s="150" t="s">
        <v>103</v>
      </c>
    </row>
    <row r="10" spans="2:4" ht="7.5" customHeight="1" x14ac:dyDescent="0.25"/>
    <row r="11" spans="2:4" ht="13.5" customHeight="1" x14ac:dyDescent="0.25">
      <c r="B11" s="24">
        <v>2</v>
      </c>
      <c r="C11" t="s">
        <v>84</v>
      </c>
    </row>
    <row r="12" spans="2:4" ht="7.5" customHeight="1" x14ac:dyDescent="0.25"/>
    <row r="13" spans="2:4" x14ac:dyDescent="0.25">
      <c r="B13" s="24">
        <v>3</v>
      </c>
      <c r="C13" t="s">
        <v>85</v>
      </c>
    </row>
    <row r="14" spans="2:4" ht="4.5" customHeight="1" x14ac:dyDescent="0.25"/>
    <row r="15" spans="2:4" ht="18" customHeight="1" x14ac:dyDescent="0.25">
      <c r="C15" s="133" t="s">
        <v>104</v>
      </c>
      <c r="D15" t="s">
        <v>105</v>
      </c>
    </row>
    <row r="16" spans="2:4" ht="18" customHeight="1" x14ac:dyDescent="0.25">
      <c r="C16" s="133" t="s">
        <v>86</v>
      </c>
      <c r="D16" s="132" t="s">
        <v>96</v>
      </c>
    </row>
    <row r="17" spans="2:4" ht="18" customHeight="1" x14ac:dyDescent="0.25">
      <c r="C17" s="133" t="s">
        <v>87</v>
      </c>
      <c r="D17" s="132" t="s">
        <v>97</v>
      </c>
    </row>
    <row r="18" spans="2:4" ht="18" customHeight="1" x14ac:dyDescent="0.25">
      <c r="C18" s="133" t="s">
        <v>88</v>
      </c>
      <c r="D18" t="s">
        <v>89</v>
      </c>
    </row>
    <row r="19" spans="2:4" ht="18" customHeight="1" x14ac:dyDescent="0.25">
      <c r="C19" s="133" t="s">
        <v>90</v>
      </c>
      <c r="D19" t="s">
        <v>91</v>
      </c>
    </row>
    <row r="20" spans="2:4" ht="18" customHeight="1" x14ac:dyDescent="0.25">
      <c r="C20" s="133" t="s">
        <v>108</v>
      </c>
      <c r="D20" t="s">
        <v>95</v>
      </c>
    </row>
    <row r="21" spans="2:4" ht="18" customHeight="1" x14ac:dyDescent="0.25">
      <c r="C21" s="133" t="s">
        <v>109</v>
      </c>
      <c r="D21" t="s">
        <v>94</v>
      </c>
    </row>
    <row r="22" spans="2:4" ht="18" customHeight="1" x14ac:dyDescent="0.25">
      <c r="C22" s="133" t="s">
        <v>110</v>
      </c>
      <c r="D22" t="s">
        <v>92</v>
      </c>
    </row>
    <row r="23" spans="2:4" ht="18" customHeight="1" x14ac:dyDescent="0.25">
      <c r="C23" s="133" t="s">
        <v>111</v>
      </c>
      <c r="D23" t="s">
        <v>93</v>
      </c>
    </row>
    <row r="24" spans="2:4" ht="7.5" customHeight="1" x14ac:dyDescent="0.25"/>
    <row r="25" spans="2:4" ht="18" customHeight="1" x14ac:dyDescent="0.25">
      <c r="B25" s="24">
        <v>4</v>
      </c>
      <c r="C25" s="148" t="s">
        <v>106</v>
      </c>
    </row>
  </sheetData>
  <phoneticPr fontId="2" type="noConversion"/>
  <pageMargins left="0.75" right="0.75" top="1" bottom="1" header="0.5" footer="0.5"/>
  <pageSetup scale="66" orientation="portrait" r:id="rId1"/>
  <headerFooter alignWithMargins="0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127"/>
  <sheetViews>
    <sheetView showGridLines="0" tabSelected="1" zoomScaleNormal="100" workbookViewId="0">
      <selection activeCell="I8" sqref="I8:L8"/>
    </sheetView>
  </sheetViews>
  <sheetFormatPr defaultRowHeight="13.2" x14ac:dyDescent="0.25"/>
  <cols>
    <col min="1" max="1" width="11.44140625" customWidth="1"/>
    <col min="2" max="2" width="9.6640625" customWidth="1"/>
    <col min="3" max="3" width="20.44140625" customWidth="1"/>
    <col min="4" max="4" width="15.6640625" customWidth="1"/>
    <col min="5" max="5" width="0.5546875" customWidth="1"/>
    <col min="6" max="6" width="2.109375" customWidth="1"/>
    <col min="7" max="7" width="23.88671875" customWidth="1"/>
    <col min="8" max="8" width="0.5546875" customWidth="1"/>
    <col min="9" max="9" width="14" customWidth="1"/>
    <col min="10" max="10" width="12.33203125" customWidth="1"/>
    <col min="11" max="11" width="5.6640625" customWidth="1"/>
    <col min="12" max="12" width="14.109375" customWidth="1"/>
    <col min="13" max="13" width="16.88671875" hidden="1" customWidth="1"/>
    <col min="14" max="14" width="19.88671875" hidden="1" customWidth="1"/>
    <col min="15" max="15" width="18.33203125" customWidth="1"/>
    <col min="16" max="16" width="10.88671875" bestFit="1" customWidth="1"/>
  </cols>
  <sheetData>
    <row r="1" spans="1:16" ht="42.75" customHeight="1" thickBot="1" x14ac:dyDescent="0.4">
      <c r="A1" s="1"/>
      <c r="B1" s="1"/>
      <c r="C1" s="152">
        <v>100</v>
      </c>
      <c r="D1" s="177" t="s">
        <v>44</v>
      </c>
      <c r="E1" s="129"/>
      <c r="F1" s="130">
        <v>2</v>
      </c>
      <c r="G1" s="210" t="s">
        <v>127</v>
      </c>
      <c r="H1" s="210"/>
      <c r="I1" s="211"/>
      <c r="J1" s="211"/>
      <c r="K1" s="211"/>
      <c r="L1" s="211"/>
      <c r="M1" s="40"/>
    </row>
    <row r="2" spans="1:16" ht="18.75" customHeight="1" x14ac:dyDescent="0.3">
      <c r="A2" s="23" t="s">
        <v>0</v>
      </c>
      <c r="B2" s="212"/>
      <c r="C2" s="212"/>
      <c r="D2" s="212"/>
      <c r="E2" s="30"/>
      <c r="F2" s="12"/>
      <c r="G2" s="23" t="s">
        <v>9</v>
      </c>
      <c r="H2" s="23"/>
      <c r="I2" s="212" t="s">
        <v>150</v>
      </c>
      <c r="J2" s="214"/>
      <c r="K2" s="214"/>
      <c r="L2" s="214"/>
      <c r="M2" s="31"/>
    </row>
    <row r="3" spans="1:16" ht="14.4" x14ac:dyDescent="0.3">
      <c r="A3" s="23" t="s">
        <v>1</v>
      </c>
      <c r="B3" s="213"/>
      <c r="C3" s="213"/>
      <c r="D3" s="213"/>
      <c r="E3" s="30"/>
      <c r="F3" s="12"/>
      <c r="G3" s="23" t="s">
        <v>10</v>
      </c>
      <c r="H3" s="23"/>
      <c r="I3" s="215"/>
      <c r="J3" s="216"/>
      <c r="K3" s="216"/>
      <c r="L3" s="216"/>
      <c r="M3" s="31"/>
    </row>
    <row r="4" spans="1:16" ht="14.4" x14ac:dyDescent="0.3">
      <c r="A4" s="23" t="s">
        <v>2</v>
      </c>
      <c r="B4" s="213"/>
      <c r="C4" s="213"/>
      <c r="D4" s="213"/>
      <c r="E4" s="30"/>
      <c r="F4" s="12"/>
      <c r="G4" s="23" t="s">
        <v>11</v>
      </c>
      <c r="H4" s="23"/>
      <c r="I4" s="215"/>
      <c r="J4" s="217"/>
      <c r="K4" s="218"/>
      <c r="L4" s="218"/>
      <c r="M4" s="31"/>
    </row>
    <row r="5" spans="1:16" ht="14.4" x14ac:dyDescent="0.3">
      <c r="A5" s="23" t="s">
        <v>3</v>
      </c>
      <c r="B5" s="107"/>
      <c r="C5" s="106" t="s">
        <v>5</v>
      </c>
      <c r="D5" s="108"/>
      <c r="E5" s="30"/>
      <c r="F5" s="13"/>
      <c r="G5" s="23" t="s">
        <v>14</v>
      </c>
      <c r="H5" s="23"/>
      <c r="I5" s="109"/>
      <c r="J5" s="25" t="s">
        <v>15</v>
      </c>
      <c r="K5" s="208"/>
      <c r="L5" s="207"/>
      <c r="M5" s="41"/>
    </row>
    <row r="6" spans="1:16" ht="14.4" x14ac:dyDescent="0.3">
      <c r="A6" s="23" t="s">
        <v>4</v>
      </c>
      <c r="B6" s="215"/>
      <c r="C6" s="217"/>
      <c r="D6" s="217"/>
      <c r="E6" s="31"/>
      <c r="F6" s="14"/>
      <c r="G6" s="23" t="s">
        <v>16</v>
      </c>
      <c r="H6" s="23"/>
      <c r="I6" s="109" t="s">
        <v>151</v>
      </c>
      <c r="J6" s="25" t="s">
        <v>15</v>
      </c>
      <c r="K6" s="219"/>
      <c r="L6" s="220"/>
      <c r="M6" s="41"/>
    </row>
    <row r="7" spans="1:16" ht="14.4" x14ac:dyDescent="0.3">
      <c r="A7" s="23" t="s">
        <v>6</v>
      </c>
      <c r="B7" s="107"/>
      <c r="C7" s="106" t="s">
        <v>7</v>
      </c>
      <c r="D7" s="108"/>
      <c r="E7" s="30"/>
      <c r="F7" s="13"/>
      <c r="G7" s="23" t="s">
        <v>17</v>
      </c>
      <c r="H7" s="23"/>
      <c r="I7" s="109" t="s">
        <v>152</v>
      </c>
      <c r="J7" s="25" t="s">
        <v>15</v>
      </c>
      <c r="K7" s="219"/>
      <c r="L7" s="220"/>
      <c r="M7" s="41"/>
    </row>
    <row r="8" spans="1:16" ht="14.4" x14ac:dyDescent="0.3">
      <c r="A8" s="23" t="s">
        <v>8</v>
      </c>
      <c r="B8" s="215"/>
      <c r="C8" s="217"/>
      <c r="D8" s="217"/>
      <c r="E8" s="31"/>
      <c r="F8" s="14"/>
      <c r="G8" s="23" t="s">
        <v>18</v>
      </c>
      <c r="H8" s="23"/>
      <c r="I8" s="215"/>
      <c r="J8" s="221"/>
      <c r="K8" s="217"/>
      <c r="L8" s="217"/>
      <c r="M8" s="31"/>
    </row>
    <row r="9" spans="1:16" ht="14.4" x14ac:dyDescent="0.3">
      <c r="A9" s="23" t="s">
        <v>13</v>
      </c>
      <c r="B9" s="107"/>
      <c r="C9" s="106" t="s">
        <v>12</v>
      </c>
      <c r="D9" s="108"/>
      <c r="E9" s="30"/>
      <c r="F9" s="13"/>
      <c r="G9" s="23" t="s">
        <v>19</v>
      </c>
      <c r="H9" s="23"/>
      <c r="I9" s="107"/>
      <c r="J9" s="25" t="s">
        <v>6</v>
      </c>
      <c r="K9" s="208"/>
      <c r="L9" s="207"/>
      <c r="M9" s="30"/>
    </row>
    <row r="10" spans="1:16" ht="5.25" customHeight="1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3"/>
    </row>
    <row r="11" spans="1:16" ht="6.75" customHeight="1" x14ac:dyDescent="0.25"/>
    <row r="12" spans="1:16" ht="13.8" x14ac:dyDescent="0.25">
      <c r="A12" s="10" t="s">
        <v>20</v>
      </c>
      <c r="B12" s="199" t="s">
        <v>136</v>
      </c>
      <c r="C12" s="183"/>
      <c r="D12" s="200" t="s">
        <v>21</v>
      </c>
      <c r="E12" s="184"/>
      <c r="F12" s="184"/>
      <c r="G12" s="183"/>
      <c r="H12" s="185"/>
      <c r="I12" s="182"/>
      <c r="J12" s="10" t="s">
        <v>29</v>
      </c>
      <c r="K12" s="10"/>
      <c r="L12" s="11" t="s">
        <v>22</v>
      </c>
      <c r="M12" s="42" t="s">
        <v>141</v>
      </c>
      <c r="N12" s="42" t="s">
        <v>142</v>
      </c>
    </row>
    <row r="13" spans="1:16" s="15" customFormat="1" ht="14.25" customHeight="1" thickBot="1" x14ac:dyDescent="0.3">
      <c r="A13" s="147" t="s">
        <v>114</v>
      </c>
      <c r="B13" s="187"/>
      <c r="C13" s="145"/>
      <c r="D13" s="145"/>
      <c r="E13" s="145"/>
      <c r="F13" s="145"/>
      <c r="G13" s="145"/>
      <c r="H13" s="145"/>
      <c r="I13" s="146"/>
      <c r="J13" s="21"/>
      <c r="K13" s="51"/>
      <c r="L13" s="17"/>
      <c r="M13" s="43"/>
    </row>
    <row r="14" spans="1:16" ht="14.25" customHeight="1" x14ac:dyDescent="0.3">
      <c r="A14" s="111"/>
      <c r="B14" s="186">
        <v>58422</v>
      </c>
      <c r="C14" s="55" t="s">
        <v>143</v>
      </c>
      <c r="D14" s="2"/>
      <c r="E14" s="2"/>
      <c r="F14" s="4"/>
      <c r="G14" s="4"/>
      <c r="H14" s="4"/>
      <c r="I14" s="5"/>
      <c r="J14" s="20">
        <f>90*$F$1</f>
        <v>180</v>
      </c>
      <c r="K14" s="52"/>
      <c r="L14" s="189">
        <f>A14*J14</f>
        <v>0</v>
      </c>
      <c r="M14" s="44">
        <v>102</v>
      </c>
      <c r="N14" s="198">
        <f>A14*M14</f>
        <v>0</v>
      </c>
      <c r="O14" s="60"/>
      <c r="P14" s="61"/>
    </row>
    <row r="15" spans="1:16" ht="14.25" customHeight="1" x14ac:dyDescent="0.3">
      <c r="A15" s="111"/>
      <c r="B15" s="181">
        <v>58313</v>
      </c>
      <c r="C15" s="55" t="s">
        <v>128</v>
      </c>
      <c r="D15" s="90"/>
      <c r="E15" s="90"/>
      <c r="F15" s="92"/>
      <c r="G15" s="92"/>
      <c r="H15" s="92"/>
      <c r="I15" s="5"/>
      <c r="J15" s="20">
        <f>300*$F$1</f>
        <v>600</v>
      </c>
      <c r="K15" s="52"/>
      <c r="L15" s="189">
        <f t="shared" ref="L15:L37" si="0">A15*J15</f>
        <v>0</v>
      </c>
      <c r="M15" s="44">
        <v>136</v>
      </c>
      <c r="N15" s="198">
        <f t="shared" ref="N15:N37" si="1">A15*M15</f>
        <v>0</v>
      </c>
      <c r="O15" s="62"/>
      <c r="P15" s="62"/>
    </row>
    <row r="16" spans="1:16" ht="14.25" customHeight="1" x14ac:dyDescent="0.3">
      <c r="A16" s="111"/>
      <c r="B16" s="181">
        <v>58557</v>
      </c>
      <c r="C16" s="8" t="s">
        <v>147</v>
      </c>
      <c r="D16" s="2"/>
      <c r="E16" s="2"/>
      <c r="F16" s="4"/>
      <c r="G16" s="4"/>
      <c r="H16" s="4"/>
      <c r="I16" s="5"/>
      <c r="J16" s="20">
        <f>300*$F$1</f>
        <v>600</v>
      </c>
      <c r="K16" s="52"/>
      <c r="L16" s="189">
        <f t="shared" si="0"/>
        <v>0</v>
      </c>
      <c r="M16" s="44">
        <v>136</v>
      </c>
      <c r="N16" s="198">
        <f t="shared" si="1"/>
        <v>0</v>
      </c>
      <c r="O16" s="62"/>
      <c r="P16" s="62"/>
    </row>
    <row r="17" spans="1:16" ht="14.25" customHeight="1" x14ac:dyDescent="0.3">
      <c r="A17" s="111"/>
      <c r="B17" s="181">
        <v>58331</v>
      </c>
      <c r="C17" s="55" t="s">
        <v>144</v>
      </c>
      <c r="D17" s="2"/>
      <c r="E17" s="2"/>
      <c r="F17" s="4"/>
      <c r="G17" s="4"/>
      <c r="H17" s="4"/>
      <c r="I17" s="5"/>
      <c r="J17" s="20">
        <f>350*$F$1</f>
        <v>700</v>
      </c>
      <c r="K17" s="52"/>
      <c r="L17" s="189">
        <f t="shared" si="0"/>
        <v>0</v>
      </c>
      <c r="M17" s="44">
        <v>136</v>
      </c>
      <c r="N17" s="198">
        <f t="shared" si="1"/>
        <v>0</v>
      </c>
      <c r="O17" s="62"/>
      <c r="P17" s="62"/>
    </row>
    <row r="18" spans="1:16" ht="14.25" hidden="1" customHeight="1" x14ac:dyDescent="0.3">
      <c r="A18" s="111"/>
      <c r="B18" s="181">
        <v>58332</v>
      </c>
      <c r="C18" s="55" t="s">
        <v>145</v>
      </c>
      <c r="D18" s="2"/>
      <c r="E18" s="2"/>
      <c r="F18" s="4"/>
      <c r="G18" s="4"/>
      <c r="H18" s="4"/>
      <c r="I18" s="5"/>
      <c r="J18" s="20">
        <f>600*$F$1</f>
        <v>1200</v>
      </c>
      <c r="K18" s="52"/>
      <c r="L18" s="189">
        <f t="shared" si="0"/>
        <v>0</v>
      </c>
      <c r="M18" s="44">
        <v>136</v>
      </c>
      <c r="N18" s="198">
        <f t="shared" si="1"/>
        <v>0</v>
      </c>
      <c r="O18" s="62"/>
      <c r="P18" s="62"/>
    </row>
    <row r="19" spans="1:16" ht="14.25" customHeight="1" x14ac:dyDescent="0.3">
      <c r="A19" s="111"/>
      <c r="B19" s="181">
        <v>58333</v>
      </c>
      <c r="C19" s="55" t="s">
        <v>146</v>
      </c>
      <c r="D19" s="2"/>
      <c r="E19" s="2"/>
      <c r="F19" s="4"/>
      <c r="G19" s="4"/>
      <c r="H19" s="4"/>
      <c r="I19" s="5"/>
      <c r="J19" s="20">
        <f>450*$F$1</f>
        <v>900</v>
      </c>
      <c r="K19" s="52"/>
      <c r="L19" s="189">
        <f t="shared" si="0"/>
        <v>0</v>
      </c>
      <c r="M19" s="44">
        <v>272</v>
      </c>
      <c r="N19" s="198">
        <f t="shared" si="1"/>
        <v>0</v>
      </c>
      <c r="O19" s="62"/>
      <c r="P19" s="62"/>
    </row>
    <row r="20" spans="1:16" ht="14.25" customHeight="1" x14ac:dyDescent="0.3">
      <c r="A20" s="111"/>
      <c r="B20" s="181">
        <v>62141</v>
      </c>
      <c r="C20" s="8" t="s">
        <v>129</v>
      </c>
      <c r="D20" s="2"/>
      <c r="E20" s="4"/>
      <c r="F20" s="4"/>
      <c r="G20" s="4"/>
      <c r="H20" s="4"/>
      <c r="I20" s="5"/>
      <c r="J20" s="20">
        <f>50*$F$1</f>
        <v>100</v>
      </c>
      <c r="K20" s="52"/>
      <c r="L20" s="189">
        <f t="shared" si="0"/>
        <v>0</v>
      </c>
      <c r="M20" s="44"/>
      <c r="N20" s="198"/>
      <c r="O20" s="62"/>
      <c r="P20" s="62"/>
    </row>
    <row r="21" spans="1:16" ht="14.25" customHeight="1" x14ac:dyDescent="0.3">
      <c r="A21" s="111"/>
      <c r="B21" s="181">
        <v>62140</v>
      </c>
      <c r="C21" s="8" t="s">
        <v>130</v>
      </c>
      <c r="D21" s="4"/>
      <c r="E21" s="4"/>
      <c r="F21" s="4"/>
      <c r="G21" s="4"/>
      <c r="H21" s="4"/>
      <c r="I21" s="5"/>
      <c r="J21" s="20">
        <f>10*$F$1</f>
        <v>20</v>
      </c>
      <c r="K21" s="52"/>
      <c r="L21" s="189">
        <f t="shared" si="0"/>
        <v>0</v>
      </c>
      <c r="M21" s="44"/>
      <c r="N21" s="198"/>
      <c r="O21" s="62"/>
      <c r="P21" s="62"/>
    </row>
    <row r="22" spans="1:16" s="15" customFormat="1" ht="14.25" customHeight="1" thickBot="1" x14ac:dyDescent="0.3">
      <c r="A22" s="143" t="s">
        <v>131</v>
      </c>
      <c r="B22" s="204"/>
      <c r="C22" s="145"/>
      <c r="D22" s="145"/>
      <c r="E22" s="145"/>
      <c r="F22" s="145"/>
      <c r="G22" s="145"/>
      <c r="H22" s="145"/>
      <c r="I22" s="146"/>
      <c r="J22" s="22"/>
      <c r="K22" s="53"/>
      <c r="L22" s="190"/>
      <c r="M22" s="45"/>
      <c r="N22" s="198"/>
      <c r="O22" s="62"/>
      <c r="P22" s="62"/>
    </row>
    <row r="23" spans="1:16" ht="14.25" hidden="1" customHeight="1" x14ac:dyDescent="0.3">
      <c r="A23" s="110"/>
      <c r="B23" s="203">
        <v>70119</v>
      </c>
      <c r="C23" s="8" t="s">
        <v>115</v>
      </c>
      <c r="E23" s="2"/>
      <c r="F23" s="140" t="s">
        <v>116</v>
      </c>
      <c r="G23" s="4"/>
      <c r="H23" s="4"/>
      <c r="I23" s="5"/>
      <c r="J23" s="20">
        <f>325*$F$1</f>
        <v>650</v>
      </c>
      <c r="K23" s="52"/>
      <c r="L23" s="189">
        <f t="shared" si="0"/>
        <v>0</v>
      </c>
      <c r="M23" s="44">
        <v>136</v>
      </c>
      <c r="N23" s="198">
        <f t="shared" si="1"/>
        <v>0</v>
      </c>
      <c r="O23" s="48"/>
      <c r="P23" s="48"/>
    </row>
    <row r="24" spans="1:16" ht="14.25" customHeight="1" x14ac:dyDescent="0.3">
      <c r="A24" s="110"/>
      <c r="B24" s="181">
        <v>70172</v>
      </c>
      <c r="C24" s="8" t="s">
        <v>25</v>
      </c>
      <c r="D24" s="163"/>
      <c r="E24" s="140"/>
      <c r="F24" s="4"/>
      <c r="G24" s="4"/>
      <c r="H24" s="4"/>
      <c r="I24" s="5"/>
      <c r="J24" s="20">
        <f>325*$F$1</f>
        <v>650</v>
      </c>
      <c r="K24" s="52"/>
      <c r="L24" s="189">
        <f t="shared" si="0"/>
        <v>0</v>
      </c>
      <c r="M24" s="44">
        <v>136</v>
      </c>
      <c r="N24" s="198">
        <f t="shared" si="1"/>
        <v>0</v>
      </c>
      <c r="O24" s="39"/>
      <c r="P24" s="38"/>
    </row>
    <row r="25" spans="1:16" ht="14.25" customHeight="1" x14ac:dyDescent="0.3">
      <c r="A25" s="110"/>
      <c r="B25" s="181">
        <v>70563</v>
      </c>
      <c r="C25" s="8" t="s">
        <v>26</v>
      </c>
      <c r="D25" s="4"/>
      <c r="E25" s="4"/>
      <c r="F25" s="4"/>
      <c r="G25" s="4"/>
      <c r="H25" s="4"/>
      <c r="I25" s="5"/>
      <c r="J25" s="20">
        <f>150*$F$1</f>
        <v>300</v>
      </c>
      <c r="K25" s="52"/>
      <c r="L25" s="189">
        <f t="shared" si="0"/>
        <v>0</v>
      </c>
      <c r="M25" s="44">
        <v>136</v>
      </c>
      <c r="N25" s="198">
        <f t="shared" si="1"/>
        <v>0</v>
      </c>
      <c r="O25" s="24"/>
    </row>
    <row r="26" spans="1:16" ht="14.25" customHeight="1" x14ac:dyDescent="0.3">
      <c r="A26" s="112"/>
      <c r="B26" s="181">
        <v>61312</v>
      </c>
      <c r="C26" s="8" t="s">
        <v>148</v>
      </c>
      <c r="D26" s="6"/>
      <c r="E26" s="6"/>
      <c r="F26" s="6"/>
      <c r="G26" s="6"/>
      <c r="H26" s="6"/>
      <c r="I26" s="7"/>
      <c r="J26" s="20">
        <f>35*$F$1</f>
        <v>70</v>
      </c>
      <c r="K26" s="52"/>
      <c r="L26" s="189">
        <f t="shared" si="0"/>
        <v>0</v>
      </c>
      <c r="M26" s="44">
        <v>102</v>
      </c>
      <c r="N26" s="198">
        <f t="shared" si="1"/>
        <v>0</v>
      </c>
    </row>
    <row r="27" spans="1:16" ht="14.25" customHeight="1" x14ac:dyDescent="0.3">
      <c r="A27" s="112"/>
      <c r="B27" s="181">
        <v>70608</v>
      </c>
      <c r="C27" s="9" t="s">
        <v>27</v>
      </c>
      <c r="D27" s="6"/>
      <c r="E27" s="6"/>
      <c r="F27" s="6"/>
      <c r="G27" s="6"/>
      <c r="H27" s="6"/>
      <c r="I27" s="7"/>
      <c r="J27" s="20">
        <f>50*$F$1</f>
        <v>100</v>
      </c>
      <c r="K27" s="52"/>
      <c r="L27" s="189">
        <f t="shared" si="0"/>
        <v>0</v>
      </c>
      <c r="M27" s="44">
        <v>136</v>
      </c>
      <c r="N27" s="198">
        <f t="shared" si="1"/>
        <v>0</v>
      </c>
    </row>
    <row r="28" spans="1:16" s="15" customFormat="1" ht="14.25" customHeight="1" thickBot="1" x14ac:dyDescent="0.3">
      <c r="A28" s="143" t="s">
        <v>23</v>
      </c>
      <c r="B28" s="204"/>
      <c r="C28" s="145"/>
      <c r="D28" s="145"/>
      <c r="E28" s="145"/>
      <c r="F28" s="145"/>
      <c r="G28" s="145"/>
      <c r="H28" s="145"/>
      <c r="I28" s="146"/>
      <c r="J28" s="22"/>
      <c r="K28" s="53"/>
      <c r="L28" s="190"/>
      <c r="M28" s="45"/>
      <c r="N28" s="198"/>
    </row>
    <row r="29" spans="1:16" ht="14.25" customHeight="1" x14ac:dyDescent="0.3">
      <c r="A29" s="138"/>
      <c r="B29" s="203">
        <v>57625</v>
      </c>
      <c r="C29" s="201" t="s">
        <v>132</v>
      </c>
      <c r="D29" s="75"/>
      <c r="E29" s="75"/>
      <c r="F29" s="75"/>
      <c r="G29" s="75"/>
      <c r="H29" s="75"/>
      <c r="I29" s="141"/>
      <c r="J29" s="20">
        <f>75*$F$1</f>
        <v>150</v>
      </c>
      <c r="K29" s="52"/>
      <c r="L29" s="189">
        <f t="shared" si="0"/>
        <v>0</v>
      </c>
      <c r="M29" s="44">
        <v>136</v>
      </c>
      <c r="N29" s="198">
        <f t="shared" si="1"/>
        <v>0</v>
      </c>
    </row>
    <row r="30" spans="1:16" ht="14.25" customHeight="1" x14ac:dyDescent="0.3">
      <c r="A30" s="138"/>
      <c r="B30" s="203">
        <v>57636</v>
      </c>
      <c r="C30" s="139" t="s">
        <v>149</v>
      </c>
      <c r="D30" s="75"/>
      <c r="E30" s="75"/>
      <c r="F30" s="75"/>
      <c r="G30" s="75"/>
      <c r="H30" s="75"/>
      <c r="I30" s="141"/>
      <c r="J30" s="20">
        <f>125*$F$1</f>
        <v>250</v>
      </c>
      <c r="K30" s="52"/>
      <c r="L30" s="189">
        <f t="shared" si="0"/>
        <v>0</v>
      </c>
      <c r="M30" s="44">
        <v>136</v>
      </c>
      <c r="N30" s="198">
        <f t="shared" si="1"/>
        <v>0</v>
      </c>
    </row>
    <row r="31" spans="1:16" ht="14.25" customHeight="1" x14ac:dyDescent="0.3">
      <c r="A31" s="110"/>
      <c r="B31" s="181">
        <v>62112</v>
      </c>
      <c r="C31" s="139" t="s">
        <v>65</v>
      </c>
      <c r="D31" s="75"/>
      <c r="E31" s="75"/>
      <c r="F31" s="75"/>
      <c r="G31" s="75"/>
      <c r="H31" s="75"/>
      <c r="I31" s="141"/>
      <c r="J31" s="20">
        <f>27*$F$1</f>
        <v>54</v>
      </c>
      <c r="K31" s="52"/>
      <c r="L31" s="189">
        <f t="shared" si="0"/>
        <v>0</v>
      </c>
      <c r="M31" s="44">
        <v>136</v>
      </c>
      <c r="N31" s="198">
        <f t="shared" si="1"/>
        <v>0</v>
      </c>
    </row>
    <row r="32" spans="1:16" ht="14.25" customHeight="1" x14ac:dyDescent="0.3">
      <c r="A32" s="202"/>
      <c r="B32" s="181">
        <v>55140</v>
      </c>
      <c r="C32" s="8" t="s">
        <v>55</v>
      </c>
      <c r="D32" s="4"/>
      <c r="E32" s="4"/>
      <c r="F32" s="4"/>
      <c r="G32" s="4"/>
      <c r="H32" s="4"/>
      <c r="I32" s="5"/>
      <c r="J32" s="20">
        <f>55*$F$1</f>
        <v>110</v>
      </c>
      <c r="K32" s="52"/>
      <c r="L32" s="189">
        <f t="shared" si="0"/>
        <v>0</v>
      </c>
      <c r="M32" s="44">
        <v>136</v>
      </c>
      <c r="N32" s="198">
        <f t="shared" si="1"/>
        <v>0</v>
      </c>
    </row>
    <row r="33" spans="1:14" s="15" customFormat="1" ht="14.25" customHeight="1" thickBot="1" x14ac:dyDescent="0.3">
      <c r="A33" s="143" t="s">
        <v>24</v>
      </c>
      <c r="B33" s="204"/>
      <c r="C33" s="145"/>
      <c r="D33" s="145"/>
      <c r="E33" s="145"/>
      <c r="F33" s="145"/>
      <c r="G33" s="145"/>
      <c r="H33" s="145"/>
      <c r="I33" s="146"/>
      <c r="J33" s="22"/>
      <c r="K33" s="53"/>
      <c r="L33" s="190"/>
      <c r="M33" s="45"/>
      <c r="N33" s="198"/>
    </row>
    <row r="34" spans="1:14" ht="14.25" customHeight="1" x14ac:dyDescent="0.3">
      <c r="A34" s="138"/>
      <c r="B34" s="203">
        <v>57625</v>
      </c>
      <c r="C34" s="139" t="s">
        <v>28</v>
      </c>
      <c r="D34" s="188" t="s">
        <v>137</v>
      </c>
      <c r="E34" s="140"/>
      <c r="F34" s="75"/>
      <c r="G34" s="75"/>
      <c r="H34" s="75"/>
      <c r="I34" s="141"/>
      <c r="J34" s="20">
        <f>75*$F$1</f>
        <v>150</v>
      </c>
      <c r="K34" s="52"/>
      <c r="L34" s="189">
        <f t="shared" si="0"/>
        <v>0</v>
      </c>
      <c r="M34" s="44">
        <v>136</v>
      </c>
      <c r="N34" s="198">
        <f t="shared" si="1"/>
        <v>0</v>
      </c>
    </row>
    <row r="35" spans="1:14" ht="14.25" hidden="1" customHeight="1" x14ac:dyDescent="0.3">
      <c r="A35" s="110"/>
      <c r="B35" s="181" t="s">
        <v>133</v>
      </c>
      <c r="C35" s="55" t="s">
        <v>138</v>
      </c>
      <c r="D35" s="4"/>
      <c r="E35" s="58"/>
      <c r="F35" s="56"/>
      <c r="G35" s="56"/>
      <c r="H35" s="56"/>
      <c r="I35" s="57"/>
      <c r="J35" s="20">
        <f>120*$F$1</f>
        <v>240</v>
      </c>
      <c r="K35" s="52"/>
      <c r="L35" s="189">
        <f t="shared" si="0"/>
        <v>0</v>
      </c>
      <c r="M35" s="44">
        <v>272</v>
      </c>
      <c r="N35" s="198">
        <f t="shared" si="1"/>
        <v>0</v>
      </c>
    </row>
    <row r="36" spans="1:14" ht="14.25" hidden="1" customHeight="1" x14ac:dyDescent="0.3">
      <c r="A36" s="110"/>
      <c r="B36" s="181" t="s">
        <v>134</v>
      </c>
      <c r="C36" s="8" t="s">
        <v>139</v>
      </c>
      <c r="D36" s="4"/>
      <c r="E36" s="2"/>
      <c r="F36" s="4"/>
      <c r="G36" s="4"/>
      <c r="H36" s="4"/>
      <c r="I36" s="5"/>
      <c r="J36" s="20">
        <f>320*$F$1</f>
        <v>640</v>
      </c>
      <c r="K36" s="52"/>
      <c r="L36" s="189">
        <f t="shared" si="0"/>
        <v>0</v>
      </c>
      <c r="M36" s="44">
        <v>272</v>
      </c>
      <c r="N36" s="198">
        <f t="shared" si="1"/>
        <v>0</v>
      </c>
    </row>
    <row r="37" spans="1:14" ht="14.25" customHeight="1" x14ac:dyDescent="0.3">
      <c r="A37" s="112"/>
      <c r="B37" s="181" t="s">
        <v>135</v>
      </c>
      <c r="C37" s="8" t="s">
        <v>140</v>
      </c>
      <c r="E37" s="2"/>
      <c r="F37" s="4"/>
      <c r="G37" s="4"/>
      <c r="H37" s="4"/>
      <c r="I37" s="5"/>
      <c r="J37" s="20">
        <f>145*$F$1</f>
        <v>290</v>
      </c>
      <c r="K37" s="52"/>
      <c r="L37" s="189">
        <f t="shared" si="0"/>
        <v>0</v>
      </c>
      <c r="M37" s="44">
        <v>272</v>
      </c>
      <c r="N37" s="198">
        <f t="shared" si="1"/>
        <v>0</v>
      </c>
    </row>
    <row r="38" spans="1:14" ht="14.25" customHeight="1" thickBot="1" x14ac:dyDescent="0.35">
      <c r="A38" s="143" t="s">
        <v>63</v>
      </c>
      <c r="B38" s="144"/>
      <c r="C38" s="145"/>
      <c r="D38" s="145"/>
      <c r="E38" s="145"/>
      <c r="F38" s="145"/>
      <c r="G38" s="145"/>
      <c r="H38" s="145"/>
      <c r="I38" s="146"/>
      <c r="J38" s="20"/>
      <c r="K38" s="74"/>
      <c r="L38" s="46"/>
      <c r="M38" s="44"/>
      <c r="N38" s="198"/>
    </row>
    <row r="39" spans="1:14" ht="14.25" customHeight="1" x14ac:dyDescent="0.3">
      <c r="A39" s="138"/>
      <c r="B39" s="139" t="s">
        <v>64</v>
      </c>
      <c r="C39" s="3"/>
      <c r="D39" s="142"/>
      <c r="E39" s="142"/>
      <c r="F39" s="3"/>
      <c r="G39" s="3"/>
      <c r="H39" s="3"/>
      <c r="I39" s="3"/>
      <c r="J39" s="20"/>
      <c r="K39" s="74"/>
      <c r="L39" s="46"/>
      <c r="M39" s="44"/>
    </row>
    <row r="40" spans="1:14" ht="7.5" customHeight="1" thickBot="1" x14ac:dyDescent="0.3">
      <c r="A40" s="1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8"/>
      <c r="M40" s="19"/>
    </row>
    <row r="41" spans="1:14" ht="7.5" customHeight="1" x14ac:dyDescent="0.25">
      <c r="A41" s="3"/>
      <c r="B41" s="3"/>
      <c r="C41" s="3"/>
      <c r="D41" s="3"/>
      <c r="E41" s="3"/>
      <c r="F41" s="3"/>
      <c r="G41" s="100"/>
      <c r="H41" s="3"/>
      <c r="I41" s="3"/>
      <c r="J41" s="3"/>
      <c r="K41" s="3"/>
      <c r="L41" s="19"/>
      <c r="M41" s="19"/>
    </row>
    <row r="42" spans="1:14" ht="18.75" customHeight="1" x14ac:dyDescent="0.3">
      <c r="A42" s="134" t="s">
        <v>77</v>
      </c>
      <c r="B42" s="135"/>
      <c r="C42" s="135"/>
      <c r="D42" s="135"/>
      <c r="E42" s="135"/>
      <c r="F42" s="135"/>
      <c r="G42" s="136"/>
      <c r="H42" s="97"/>
      <c r="I42" s="84"/>
      <c r="J42" s="32" t="s">
        <v>30</v>
      </c>
      <c r="K42" s="32"/>
      <c r="L42" s="191">
        <f>SUM(L14:L37)</f>
        <v>0</v>
      </c>
      <c r="M42" s="19"/>
    </row>
    <row r="43" spans="1:14" ht="3" customHeight="1" x14ac:dyDescent="0.3">
      <c r="A43" s="26"/>
      <c r="B43" s="3"/>
      <c r="C43" s="3"/>
      <c r="D43" s="3"/>
      <c r="E43" s="3"/>
      <c r="F43" s="3"/>
      <c r="G43" s="98"/>
      <c r="H43" s="98"/>
      <c r="I43" s="85"/>
      <c r="J43" s="34"/>
      <c r="K43" s="34"/>
      <c r="L43" s="192"/>
      <c r="M43" s="19"/>
    </row>
    <row r="44" spans="1:14" ht="15.6" x14ac:dyDescent="0.3">
      <c r="A44" s="27" t="s">
        <v>50</v>
      </c>
      <c r="B44" s="209"/>
      <c r="C44" s="209"/>
      <c r="D44" s="209"/>
      <c r="E44" s="25"/>
      <c r="F44" s="73"/>
      <c r="G44" s="120" t="s">
        <v>76</v>
      </c>
      <c r="H44" s="96"/>
      <c r="I44" s="99"/>
      <c r="J44" s="33" t="s">
        <v>31</v>
      </c>
      <c r="K44" s="50">
        <f>+C1</f>
        <v>100</v>
      </c>
      <c r="L44" s="193">
        <f>IF(L42=0,0,+K44)</f>
        <v>0</v>
      </c>
      <c r="M44" s="19"/>
    </row>
    <row r="45" spans="1:14" ht="3" customHeight="1" x14ac:dyDescent="0.3">
      <c r="A45" s="27"/>
      <c r="B45" s="113"/>
      <c r="C45" s="113"/>
      <c r="D45" s="114"/>
      <c r="E45" s="25"/>
      <c r="F45" s="73"/>
      <c r="G45" s="83"/>
      <c r="H45" s="83"/>
      <c r="I45" s="87"/>
      <c r="J45" s="34"/>
      <c r="K45" s="49"/>
      <c r="L45" s="192"/>
      <c r="M45" s="19"/>
    </row>
    <row r="46" spans="1:14" ht="13.8" x14ac:dyDescent="0.3">
      <c r="A46" s="27" t="s">
        <v>34</v>
      </c>
      <c r="B46" s="206"/>
      <c r="C46" s="206"/>
      <c r="D46" s="206"/>
      <c r="E46" s="25"/>
      <c r="F46" s="73"/>
      <c r="G46" s="96"/>
      <c r="H46" s="96"/>
      <c r="I46" s="86"/>
      <c r="J46" s="33" t="s">
        <v>53</v>
      </c>
      <c r="K46" s="50"/>
      <c r="L46" s="194">
        <f>SUM(N14:N37)</f>
        <v>0</v>
      </c>
      <c r="M46" s="19"/>
    </row>
    <row r="47" spans="1:14" ht="3" customHeight="1" x14ac:dyDescent="0.3">
      <c r="A47" s="27"/>
      <c r="B47" s="3"/>
      <c r="C47" s="3"/>
      <c r="D47" s="25"/>
      <c r="E47" s="25"/>
      <c r="F47" s="73"/>
      <c r="G47" s="83"/>
      <c r="H47" s="83"/>
      <c r="I47" s="87"/>
      <c r="J47" s="34"/>
      <c r="K47" s="34"/>
      <c r="L47" s="192"/>
      <c r="M47" s="19"/>
    </row>
    <row r="48" spans="1:14" ht="13.8" x14ac:dyDescent="0.3">
      <c r="A48" s="28"/>
      <c r="B48" s="3"/>
      <c r="C48" s="3"/>
      <c r="D48" s="25"/>
      <c r="E48" s="25"/>
      <c r="F48" s="72"/>
      <c r="G48" s="83"/>
      <c r="H48" s="83"/>
      <c r="I48" s="86"/>
      <c r="J48" s="33" t="s">
        <v>54</v>
      </c>
      <c r="K48" s="50"/>
      <c r="L48" s="197">
        <f>K48</f>
        <v>0</v>
      </c>
      <c r="M48" s="19"/>
    </row>
    <row r="49" spans="1:14" ht="3.75" customHeight="1" x14ac:dyDescent="0.3">
      <c r="A49" s="28"/>
      <c r="B49" s="3"/>
      <c r="C49" s="3"/>
      <c r="D49" s="25"/>
      <c r="E49" s="25"/>
      <c r="F49" s="73"/>
      <c r="G49" s="83"/>
      <c r="H49" s="83"/>
      <c r="I49" s="87"/>
      <c r="J49" s="34"/>
      <c r="K49" s="34"/>
      <c r="L49" s="192"/>
      <c r="M49" s="19"/>
    </row>
    <row r="50" spans="1:14" ht="12.75" customHeight="1" x14ac:dyDescent="0.3">
      <c r="A50" s="28"/>
      <c r="B50" s="3"/>
      <c r="C50" s="3"/>
      <c r="D50" s="25"/>
      <c r="E50" s="25"/>
      <c r="F50" s="73"/>
      <c r="G50" s="83"/>
      <c r="H50" s="83"/>
      <c r="I50" s="156"/>
      <c r="J50" s="157" t="s">
        <v>113</v>
      </c>
      <c r="K50" s="158">
        <v>8.5000000000000006E-2</v>
      </c>
      <c r="L50" s="195">
        <f>L42*K50</f>
        <v>0</v>
      </c>
      <c r="M50" s="19"/>
      <c r="N50" s="19"/>
    </row>
    <row r="51" spans="1:14" ht="3.75" customHeight="1" x14ac:dyDescent="0.3">
      <c r="A51" s="28"/>
      <c r="B51" s="3"/>
      <c r="C51" s="3"/>
      <c r="D51" s="25"/>
      <c r="E51" s="25"/>
      <c r="F51" s="73"/>
      <c r="G51" s="83"/>
      <c r="H51" s="83"/>
      <c r="I51" s="86"/>
      <c r="J51" s="155"/>
      <c r="K51" s="155"/>
      <c r="L51" s="196"/>
      <c r="M51" s="19"/>
    </row>
    <row r="52" spans="1:14" ht="13.8" x14ac:dyDescent="0.3">
      <c r="A52" s="29" t="s">
        <v>36</v>
      </c>
      <c r="B52" s="3"/>
      <c r="C52" s="207"/>
      <c r="D52" s="207"/>
      <c r="E52" s="25"/>
      <c r="F52" s="115"/>
      <c r="G52" s="83"/>
      <c r="H52" s="83"/>
      <c r="I52" s="87"/>
      <c r="J52" s="89" t="s">
        <v>32</v>
      </c>
      <c r="K52" s="89"/>
      <c r="L52" s="195">
        <f>+L42+L44+L46+L48+L50</f>
        <v>0</v>
      </c>
      <c r="M52" s="19"/>
    </row>
    <row r="53" spans="1:14" ht="3" customHeight="1" x14ac:dyDescent="0.3">
      <c r="A53" s="28"/>
      <c r="B53" s="3"/>
      <c r="C53" s="116"/>
      <c r="D53" s="25"/>
      <c r="E53" s="25"/>
      <c r="F53" s="115"/>
      <c r="G53" s="116"/>
      <c r="H53" s="3"/>
      <c r="I53" s="159"/>
      <c r="J53" s="160"/>
      <c r="K53" s="35"/>
      <c r="L53" s="192"/>
      <c r="M53" s="19"/>
    </row>
    <row r="54" spans="1:14" ht="13.8" x14ac:dyDescent="0.3">
      <c r="A54" s="29" t="s">
        <v>37</v>
      </c>
      <c r="B54" s="3"/>
      <c r="C54" s="206"/>
      <c r="D54" s="207"/>
      <c r="E54" s="116"/>
      <c r="F54" s="115"/>
      <c r="G54" s="102" t="s">
        <v>79</v>
      </c>
      <c r="H54" s="83"/>
      <c r="I54" s="86"/>
      <c r="J54" s="33" t="s">
        <v>48</v>
      </c>
      <c r="K54" s="178">
        <f>+VLOOKUP(D1,A109:B118,2,FALSE)</f>
        <v>0</v>
      </c>
      <c r="L54" s="193">
        <f>+IF(D1="Manitoba",+IF(L52="","",(L42+L46+L48)*K54),IF(OR(D1="xxx", D1="PEI"),+IF(L52="","",+(L52+L56)*K54),+IF(L52="","",+L52*K54)))</f>
        <v>0</v>
      </c>
      <c r="M54" s="19"/>
    </row>
    <row r="55" spans="1:14" ht="3" customHeight="1" x14ac:dyDescent="0.3">
      <c r="A55" s="28"/>
      <c r="B55" s="3"/>
      <c r="C55" s="116"/>
      <c r="D55" s="116"/>
      <c r="E55" s="116"/>
      <c r="F55" s="116"/>
      <c r="G55" s="117"/>
      <c r="H55" s="3"/>
      <c r="I55" s="87"/>
      <c r="J55" s="34"/>
      <c r="K55" s="47"/>
      <c r="L55" s="192"/>
      <c r="M55" s="19"/>
    </row>
    <row r="56" spans="1:14" ht="13.8" x14ac:dyDescent="0.3">
      <c r="A56" s="29" t="s">
        <v>35</v>
      </c>
      <c r="B56" s="37"/>
      <c r="C56" s="206"/>
      <c r="D56" s="206"/>
      <c r="E56" s="116"/>
      <c r="F56" s="116"/>
      <c r="G56" s="118" t="s">
        <v>78</v>
      </c>
      <c r="H56" s="3"/>
      <c r="I56" s="86"/>
      <c r="J56" s="33" t="s">
        <v>49</v>
      </c>
      <c r="K56" s="151">
        <f>+VLOOKUP(D1,A109:C118,3,FALSE)</f>
        <v>0.05</v>
      </c>
      <c r="L56" s="193">
        <f>L52*+VLOOKUP(D1,A109:C118,3,FALSE)</f>
        <v>0</v>
      </c>
      <c r="M56" s="19"/>
    </row>
    <row r="57" spans="1:14" ht="3" customHeight="1" x14ac:dyDescent="0.3">
      <c r="A57" s="29"/>
      <c r="B57" s="3"/>
      <c r="C57" s="116"/>
      <c r="D57" s="116"/>
      <c r="E57" s="116"/>
      <c r="F57" s="116"/>
      <c r="G57" s="119"/>
      <c r="H57" s="3"/>
      <c r="I57" s="87"/>
      <c r="J57" s="34"/>
      <c r="K57" s="34"/>
      <c r="L57" s="192"/>
      <c r="M57" s="19"/>
      <c r="N57" s="24"/>
    </row>
    <row r="58" spans="1:14" ht="13.5" customHeight="1" x14ac:dyDescent="0.3">
      <c r="A58" s="29"/>
      <c r="B58" s="3"/>
      <c r="C58" s="116"/>
      <c r="D58" s="116"/>
      <c r="E58" s="116"/>
      <c r="F58" s="116"/>
      <c r="G58" s="137"/>
      <c r="H58" s="3"/>
      <c r="I58" s="87"/>
      <c r="J58" s="33" t="s">
        <v>81</v>
      </c>
      <c r="K58" s="103"/>
      <c r="L58" s="195">
        <f>+IF(G58&gt;=1,(L54*-1),A58)</f>
        <v>0</v>
      </c>
      <c r="M58" s="19"/>
      <c r="N58" s="24"/>
    </row>
    <row r="59" spans="1:14" ht="3" customHeight="1" x14ac:dyDescent="0.3">
      <c r="A59" s="29"/>
      <c r="B59" s="3"/>
      <c r="C59" s="3"/>
      <c r="D59" s="3"/>
      <c r="E59" s="3"/>
      <c r="F59" s="3"/>
      <c r="G59" s="3"/>
      <c r="H59" s="3"/>
      <c r="I59" s="87"/>
      <c r="J59" s="34"/>
      <c r="K59" s="34"/>
      <c r="L59" s="192"/>
      <c r="M59" s="19"/>
      <c r="N59" s="24"/>
    </row>
    <row r="60" spans="1:14" ht="16.8" x14ac:dyDescent="0.3">
      <c r="A60" s="179" t="s">
        <v>118</v>
      </c>
      <c r="B60" s="75"/>
      <c r="C60" s="75"/>
      <c r="D60" s="75"/>
      <c r="E60" s="75"/>
      <c r="F60" s="75"/>
      <c r="G60" s="75"/>
      <c r="H60" s="75"/>
      <c r="I60" s="87"/>
      <c r="J60" s="88" t="s">
        <v>33</v>
      </c>
      <c r="K60" s="89"/>
      <c r="L60" s="195">
        <f>+IF(L52="","",+L52+L54+L56+L58)</f>
        <v>0</v>
      </c>
      <c r="M60" s="19"/>
    </row>
    <row r="61" spans="1:14" ht="15" thickBot="1" x14ac:dyDescent="0.35">
      <c r="A61" s="77"/>
      <c r="B61" s="3"/>
      <c r="C61" s="3"/>
      <c r="D61" s="3"/>
      <c r="E61" s="3"/>
      <c r="F61" s="3"/>
      <c r="G61" s="3"/>
      <c r="H61" s="3"/>
      <c r="I61" s="54"/>
      <c r="J61" s="162"/>
      <c r="K61" s="59"/>
      <c r="L61" s="19"/>
      <c r="M61" s="19"/>
    </row>
    <row r="62" spans="1:14" ht="18" x14ac:dyDescent="0.35">
      <c r="A62" s="76" t="s">
        <v>56</v>
      </c>
      <c r="B62" s="65"/>
      <c r="C62" s="66"/>
      <c r="D62" s="121"/>
      <c r="E62" s="67"/>
      <c r="F62" s="67"/>
      <c r="G62" s="122"/>
      <c r="H62" s="122"/>
      <c r="I62" s="128"/>
      <c r="J62" s="161" t="s">
        <v>117</v>
      </c>
      <c r="K62" s="123" t="s">
        <v>57</v>
      </c>
      <c r="L62" s="63"/>
      <c r="M62" s="19"/>
    </row>
    <row r="63" spans="1:14" ht="18.600000000000001" thickBot="1" x14ac:dyDescent="0.4">
      <c r="A63" s="68"/>
      <c r="B63" s="69"/>
      <c r="C63" s="153" t="s">
        <v>107</v>
      </c>
      <c r="D63" s="154"/>
      <c r="E63" s="70"/>
      <c r="F63" s="70"/>
      <c r="G63" s="124"/>
      <c r="H63" s="124"/>
      <c r="I63" s="127"/>
      <c r="J63" s="125" t="s">
        <v>117</v>
      </c>
      <c r="K63" s="126" t="s">
        <v>58</v>
      </c>
      <c r="L63" s="64"/>
      <c r="M63" s="19"/>
    </row>
    <row r="64" spans="1:14" ht="6.75" customHeight="1" x14ac:dyDescent="0.3">
      <c r="A64" s="79"/>
      <c r="B64" s="80"/>
      <c r="C64" s="78"/>
      <c r="D64" s="81"/>
      <c r="E64" s="79"/>
      <c r="F64" s="78"/>
      <c r="G64" s="79"/>
      <c r="H64" s="79"/>
      <c r="I64" s="82"/>
      <c r="J64" s="78"/>
      <c r="K64" s="59"/>
      <c r="L64" s="19"/>
      <c r="M64" s="19"/>
    </row>
    <row r="65" spans="1:12" ht="6.75" customHeight="1" x14ac:dyDescent="0.25">
      <c r="D65" s="36"/>
    </row>
    <row r="66" spans="1:12" ht="18.75" customHeight="1" x14ac:dyDescent="0.25">
      <c r="A66" s="205" t="s">
        <v>83</v>
      </c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</row>
    <row r="67" spans="1:12" ht="10.5" customHeight="1" x14ac:dyDescent="0.3">
      <c r="A67" s="71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</row>
    <row r="68" spans="1:12" ht="16.5" customHeight="1" x14ac:dyDescent="0.3">
      <c r="A68" s="71">
        <v>1</v>
      </c>
      <c r="B68" s="93" t="s">
        <v>101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5"/>
    </row>
    <row r="69" spans="1:12" ht="27" customHeight="1" x14ac:dyDescent="0.25">
      <c r="D69" s="36"/>
    </row>
    <row r="70" spans="1:12" ht="18" customHeight="1" x14ac:dyDescent="0.25">
      <c r="A70" s="205" t="s">
        <v>66</v>
      </c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</row>
    <row r="71" spans="1:12" ht="10.5" customHeight="1" x14ac:dyDescent="0.25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</row>
    <row r="72" spans="1:12" ht="16.5" customHeight="1" x14ac:dyDescent="0.3">
      <c r="A72" s="71">
        <v>1</v>
      </c>
      <c r="B72" s="93" t="s">
        <v>67</v>
      </c>
      <c r="C72" s="93"/>
      <c r="D72" s="91"/>
      <c r="E72" s="93"/>
      <c r="F72" s="93"/>
      <c r="G72" s="93"/>
      <c r="H72" s="93"/>
      <c r="I72" s="93"/>
      <c r="J72" s="93"/>
      <c r="K72" s="93"/>
      <c r="L72" s="93"/>
    </row>
    <row r="73" spans="1:12" ht="16.5" customHeight="1" x14ac:dyDescent="0.3">
      <c r="A73" s="71"/>
      <c r="B73" s="180" t="s">
        <v>126</v>
      </c>
      <c r="C73" s="93"/>
      <c r="D73" s="91"/>
      <c r="E73" s="93"/>
      <c r="F73" s="93"/>
      <c r="G73" s="93"/>
      <c r="H73" s="93"/>
      <c r="I73" s="93"/>
      <c r="J73" s="93"/>
      <c r="K73" s="93"/>
      <c r="L73" s="93"/>
    </row>
    <row r="74" spans="1:12" ht="16.5" customHeight="1" x14ac:dyDescent="0.3">
      <c r="A74" s="71"/>
      <c r="B74" s="95" t="s">
        <v>125</v>
      </c>
      <c r="C74" s="93"/>
      <c r="D74" s="91"/>
      <c r="E74" s="93"/>
      <c r="F74" s="93"/>
      <c r="G74" s="93"/>
      <c r="H74" s="93"/>
      <c r="I74" s="93"/>
      <c r="J74" s="93"/>
      <c r="K74" s="93"/>
      <c r="L74" s="93"/>
    </row>
    <row r="75" spans="1:12" ht="16.5" customHeight="1" x14ac:dyDescent="0.3">
      <c r="A75" s="71"/>
      <c r="B75" s="95" t="s">
        <v>123</v>
      </c>
      <c r="C75" s="93"/>
      <c r="D75" s="91"/>
      <c r="E75" s="93"/>
      <c r="F75" s="93"/>
      <c r="G75" s="93"/>
      <c r="H75" s="93"/>
      <c r="I75" s="93"/>
      <c r="J75" s="93"/>
      <c r="K75" s="93"/>
      <c r="L75" s="93"/>
    </row>
    <row r="76" spans="1:12" ht="16.5" customHeight="1" x14ac:dyDescent="0.3">
      <c r="A76" s="71"/>
      <c r="B76" s="95" t="s">
        <v>124</v>
      </c>
      <c r="C76" s="93"/>
      <c r="D76" s="91"/>
      <c r="E76" s="93"/>
      <c r="F76" s="93"/>
      <c r="G76" s="93"/>
      <c r="H76" s="93"/>
      <c r="I76" s="93"/>
      <c r="J76" s="93"/>
      <c r="K76" s="93"/>
      <c r="L76" s="93"/>
    </row>
    <row r="77" spans="1:12" ht="16.5" customHeight="1" x14ac:dyDescent="0.3">
      <c r="A77" s="71"/>
      <c r="B77" s="95" t="s">
        <v>121</v>
      </c>
      <c r="C77" s="93"/>
      <c r="D77" s="91"/>
      <c r="E77" s="93"/>
      <c r="F77" s="93"/>
      <c r="G77" s="93"/>
      <c r="H77" s="93"/>
      <c r="I77" s="93"/>
      <c r="J77" s="93"/>
      <c r="K77" s="93"/>
      <c r="L77" s="93"/>
    </row>
    <row r="78" spans="1:12" ht="16.5" customHeight="1" x14ac:dyDescent="0.3">
      <c r="A78" s="71"/>
      <c r="B78" s="95" t="s">
        <v>122</v>
      </c>
      <c r="C78" s="93"/>
      <c r="D78" s="91"/>
      <c r="E78" s="93"/>
      <c r="F78" s="93"/>
      <c r="G78" s="93"/>
      <c r="H78" s="93"/>
      <c r="I78" s="93"/>
      <c r="J78" s="93"/>
      <c r="K78" s="93"/>
      <c r="L78" s="93"/>
    </row>
    <row r="79" spans="1:12" ht="16.5" customHeight="1" x14ac:dyDescent="0.3">
      <c r="A79" s="71"/>
      <c r="B79" s="95"/>
      <c r="C79" s="93"/>
      <c r="D79" s="91"/>
      <c r="E79" s="93"/>
      <c r="F79" s="93"/>
      <c r="G79" s="93"/>
      <c r="H79" s="93"/>
      <c r="I79" s="93"/>
      <c r="J79" s="93"/>
      <c r="K79" s="93"/>
      <c r="L79" s="93"/>
    </row>
    <row r="80" spans="1:12" ht="16.5" customHeight="1" x14ac:dyDescent="0.25">
      <c r="A80" s="94">
        <v>2</v>
      </c>
      <c r="B80" s="93" t="s">
        <v>112</v>
      </c>
      <c r="D80" s="36"/>
    </row>
    <row r="81" spans="1:4" ht="16.5" customHeight="1" x14ac:dyDescent="0.25">
      <c r="A81" s="94"/>
      <c r="B81" s="93"/>
      <c r="D81" s="36"/>
    </row>
    <row r="82" spans="1:4" ht="16.5" customHeight="1" x14ac:dyDescent="0.25">
      <c r="A82" s="94">
        <v>3</v>
      </c>
      <c r="B82" s="93" t="s">
        <v>68</v>
      </c>
      <c r="D82" s="36"/>
    </row>
    <row r="83" spans="1:4" ht="16.5" customHeight="1" x14ac:dyDescent="0.25">
      <c r="A83" s="94"/>
      <c r="B83" s="93"/>
      <c r="D83" s="36"/>
    </row>
    <row r="84" spans="1:4" ht="16.5" customHeight="1" x14ac:dyDescent="0.25">
      <c r="A84" s="94">
        <v>4</v>
      </c>
      <c r="B84" s="93" t="s">
        <v>69</v>
      </c>
      <c r="D84" s="36"/>
    </row>
    <row r="85" spans="1:4" ht="16.5" customHeight="1" x14ac:dyDescent="0.35">
      <c r="A85" s="94"/>
      <c r="B85" s="101" t="s">
        <v>70</v>
      </c>
      <c r="D85" s="36"/>
    </row>
    <row r="86" spans="1:4" ht="16.5" customHeight="1" x14ac:dyDescent="0.35">
      <c r="A86" s="94"/>
      <c r="B86" s="101"/>
      <c r="D86" s="36"/>
    </row>
    <row r="87" spans="1:4" ht="16.5" customHeight="1" x14ac:dyDescent="0.25">
      <c r="A87" s="94">
        <v>5</v>
      </c>
      <c r="B87" s="95" t="s">
        <v>119</v>
      </c>
      <c r="D87" s="36"/>
    </row>
    <row r="88" spans="1:4" ht="16.5" customHeight="1" x14ac:dyDescent="0.35">
      <c r="A88" s="94"/>
      <c r="B88" s="101" t="s">
        <v>71</v>
      </c>
      <c r="D88" s="36"/>
    </row>
    <row r="89" spans="1:4" ht="16.5" customHeight="1" x14ac:dyDescent="0.35">
      <c r="A89" s="94"/>
      <c r="B89" s="101"/>
      <c r="D89" s="36"/>
    </row>
    <row r="90" spans="1:4" ht="16.5" customHeight="1" x14ac:dyDescent="0.25">
      <c r="A90" s="94">
        <v>6</v>
      </c>
      <c r="B90" s="93" t="s">
        <v>72</v>
      </c>
      <c r="D90" s="36"/>
    </row>
    <row r="91" spans="1:4" ht="16.5" customHeight="1" x14ac:dyDescent="0.25">
      <c r="A91" s="94"/>
      <c r="B91" s="93"/>
      <c r="D91" s="36"/>
    </row>
    <row r="92" spans="1:4" ht="16.5" customHeight="1" x14ac:dyDescent="0.25">
      <c r="A92" s="94">
        <v>7</v>
      </c>
      <c r="B92" s="93" t="s">
        <v>73</v>
      </c>
      <c r="D92" s="36"/>
    </row>
    <row r="93" spans="1:4" ht="16.5" customHeight="1" x14ac:dyDescent="0.25">
      <c r="A93" s="94"/>
      <c r="B93" s="93"/>
      <c r="D93" s="36"/>
    </row>
    <row r="94" spans="1:4" ht="16.5" customHeight="1" x14ac:dyDescent="0.25">
      <c r="A94" s="94">
        <v>8</v>
      </c>
      <c r="B94" s="95" t="s">
        <v>74</v>
      </c>
      <c r="D94" s="36"/>
    </row>
    <row r="95" spans="1:4" ht="16.5" customHeight="1" x14ac:dyDescent="0.25">
      <c r="A95" s="94"/>
      <c r="B95" s="95"/>
      <c r="D95" s="36"/>
    </row>
    <row r="96" spans="1:4" ht="16.5" customHeight="1" x14ac:dyDescent="0.25">
      <c r="A96" s="94">
        <v>9</v>
      </c>
      <c r="B96" s="95" t="s">
        <v>120</v>
      </c>
      <c r="D96" s="36"/>
    </row>
    <row r="97" spans="1:4" ht="16.5" customHeight="1" x14ac:dyDescent="0.25">
      <c r="A97" s="94"/>
      <c r="D97" s="36"/>
    </row>
    <row r="98" spans="1:4" ht="16.5" customHeight="1" x14ac:dyDescent="0.25">
      <c r="D98" s="36"/>
    </row>
    <row r="99" spans="1:4" ht="16.5" customHeight="1" x14ac:dyDescent="0.25">
      <c r="D99" s="36"/>
    </row>
    <row r="100" spans="1:4" ht="16.5" customHeight="1" x14ac:dyDescent="0.25">
      <c r="D100" s="36"/>
    </row>
    <row r="101" spans="1:4" ht="16.5" customHeight="1" x14ac:dyDescent="0.25">
      <c r="D101" s="36"/>
    </row>
    <row r="102" spans="1:4" ht="16.5" customHeight="1" x14ac:dyDescent="0.25">
      <c r="D102" s="36"/>
    </row>
    <row r="103" spans="1:4" ht="16.5" customHeight="1" x14ac:dyDescent="0.25">
      <c r="D103" s="36"/>
    </row>
    <row r="104" spans="1:4" ht="16.5" customHeight="1" x14ac:dyDescent="0.25">
      <c r="D104" s="36"/>
    </row>
    <row r="105" spans="1:4" ht="16.5" customHeight="1" x14ac:dyDescent="0.25">
      <c r="D105" s="36"/>
    </row>
    <row r="106" spans="1:4" ht="16.5" customHeight="1" x14ac:dyDescent="0.25">
      <c r="D106" s="36"/>
    </row>
    <row r="107" spans="1:4" ht="16.5" customHeight="1" x14ac:dyDescent="0.25">
      <c r="A107" s="164"/>
      <c r="B107" s="164"/>
      <c r="C107" s="164"/>
      <c r="D107" s="165"/>
    </row>
    <row r="108" spans="1:4" ht="13.8" x14ac:dyDescent="0.3">
      <c r="A108" s="166" t="s">
        <v>47</v>
      </c>
      <c r="B108" s="167" t="s">
        <v>51</v>
      </c>
      <c r="C108" s="168" t="s">
        <v>52</v>
      </c>
      <c r="D108" s="169" t="s">
        <v>76</v>
      </c>
    </row>
    <row r="109" spans="1:4" ht="13.8" x14ac:dyDescent="0.25">
      <c r="A109" s="170" t="s">
        <v>46</v>
      </c>
      <c r="B109" s="171">
        <v>0</v>
      </c>
      <c r="C109" s="171">
        <v>0.15</v>
      </c>
      <c r="D109" s="169" t="s">
        <v>59</v>
      </c>
    </row>
    <row r="110" spans="1:4" ht="13.8" x14ac:dyDescent="0.25">
      <c r="A110" s="170" t="s">
        <v>38</v>
      </c>
      <c r="B110" s="171">
        <v>0</v>
      </c>
      <c r="C110" s="171">
        <v>0.15</v>
      </c>
      <c r="D110" s="172" t="s">
        <v>60</v>
      </c>
    </row>
    <row r="111" spans="1:4" ht="13.8" x14ac:dyDescent="0.25">
      <c r="A111" s="170" t="s">
        <v>80</v>
      </c>
      <c r="B111" s="171">
        <v>0</v>
      </c>
      <c r="C111" s="171">
        <v>0.15</v>
      </c>
      <c r="D111" s="173" t="s">
        <v>61</v>
      </c>
    </row>
    <row r="112" spans="1:4" ht="13.8" x14ac:dyDescent="0.25">
      <c r="A112" s="170" t="s">
        <v>39</v>
      </c>
      <c r="B112" s="171">
        <v>0</v>
      </c>
      <c r="C112" s="171">
        <v>0.15</v>
      </c>
      <c r="D112" s="172" t="s">
        <v>62</v>
      </c>
    </row>
    <row r="113" spans="1:4" ht="13.8" x14ac:dyDescent="0.25">
      <c r="A113" s="170" t="s">
        <v>40</v>
      </c>
      <c r="B113" s="174">
        <v>9.9750000000000005E-2</v>
      </c>
      <c r="C113" s="171">
        <v>0.05</v>
      </c>
      <c r="D113" s="172" t="s">
        <v>75</v>
      </c>
    </row>
    <row r="114" spans="1:4" ht="13.8" x14ac:dyDescent="0.25">
      <c r="A114" s="170" t="s">
        <v>41</v>
      </c>
      <c r="B114" s="171">
        <v>0</v>
      </c>
      <c r="C114" s="171">
        <v>0.13</v>
      </c>
      <c r="D114" s="172"/>
    </row>
    <row r="115" spans="1:4" ht="13.8" x14ac:dyDescent="0.25">
      <c r="A115" s="170" t="s">
        <v>42</v>
      </c>
      <c r="B115" s="171">
        <v>0.08</v>
      </c>
      <c r="C115" s="171">
        <v>0.05</v>
      </c>
      <c r="D115" s="172"/>
    </row>
    <row r="116" spans="1:4" ht="13.8" x14ac:dyDescent="0.25">
      <c r="A116" s="170" t="s">
        <v>43</v>
      </c>
      <c r="B116" s="171">
        <v>0.06</v>
      </c>
      <c r="C116" s="171">
        <v>0.05</v>
      </c>
      <c r="D116" s="172"/>
    </row>
    <row r="117" spans="1:4" ht="13.8" x14ac:dyDescent="0.25">
      <c r="A117" s="170" t="s">
        <v>44</v>
      </c>
      <c r="B117" s="171">
        <v>0</v>
      </c>
      <c r="C117" s="171">
        <v>0.05</v>
      </c>
      <c r="D117" s="172"/>
    </row>
    <row r="118" spans="1:4" ht="13.8" x14ac:dyDescent="0.25">
      <c r="A118" s="170" t="s">
        <v>45</v>
      </c>
      <c r="B118" s="171">
        <v>7.0000000000000007E-2</v>
      </c>
      <c r="C118" s="171">
        <v>0.05</v>
      </c>
      <c r="D118" s="172"/>
    </row>
    <row r="119" spans="1:4" x14ac:dyDescent="0.25">
      <c r="A119" s="172"/>
      <c r="B119" s="172"/>
      <c r="C119" s="172"/>
      <c r="D119" s="172"/>
    </row>
    <row r="120" spans="1:4" ht="13.8" x14ac:dyDescent="0.25">
      <c r="A120" s="175" t="s">
        <v>82</v>
      </c>
      <c r="B120" s="172"/>
      <c r="C120" s="172"/>
      <c r="D120" s="172"/>
    </row>
    <row r="121" spans="1:4" x14ac:dyDescent="0.25">
      <c r="A121" s="176">
        <v>1</v>
      </c>
      <c r="B121" s="172"/>
      <c r="C121" s="172"/>
      <c r="D121" s="172"/>
    </row>
    <row r="122" spans="1:4" x14ac:dyDescent="0.25">
      <c r="A122" s="176">
        <v>2</v>
      </c>
      <c r="B122" s="172"/>
      <c r="C122" s="172"/>
      <c r="D122" s="172"/>
    </row>
    <row r="123" spans="1:4" x14ac:dyDescent="0.25">
      <c r="A123" s="176">
        <v>3</v>
      </c>
      <c r="B123" s="172"/>
      <c r="C123" s="172"/>
      <c r="D123" s="172"/>
    </row>
    <row r="124" spans="1:4" x14ac:dyDescent="0.25">
      <c r="A124" s="176">
        <v>4</v>
      </c>
      <c r="B124" s="172"/>
      <c r="C124" s="172"/>
      <c r="D124" s="172"/>
    </row>
    <row r="125" spans="1:4" x14ac:dyDescent="0.25">
      <c r="A125" s="176">
        <v>5</v>
      </c>
      <c r="B125" s="172"/>
      <c r="C125" s="172"/>
      <c r="D125" s="172"/>
    </row>
    <row r="126" spans="1:4" x14ac:dyDescent="0.25">
      <c r="A126" s="164"/>
      <c r="B126" s="164"/>
      <c r="C126" s="164"/>
      <c r="D126" s="164"/>
    </row>
    <row r="127" spans="1:4" x14ac:dyDescent="0.25">
      <c r="A127" s="164"/>
      <c r="B127" s="164"/>
      <c r="C127" s="164"/>
      <c r="D127" s="164"/>
    </row>
  </sheetData>
  <sheetProtection algorithmName="SHA-512" hashValue="JYDVFvKGUXYgXaN0rXG4HTigHlAnr38rz24dHYVPVt+IXXa7HCsqx8MLT1ghmiwSujemH84+buuJgf9ahZZb4g==" saltValue="jkTWIY/k1IkNVmH8qfc3OA==" spinCount="100000" sheet="1" objects="1" scenarios="1" insertHyperlinks="0" selectLockedCells="1"/>
  <mergeCells count="21">
    <mergeCell ref="B6:D6"/>
    <mergeCell ref="B8:D8"/>
    <mergeCell ref="K5:L5"/>
    <mergeCell ref="K6:L6"/>
    <mergeCell ref="K7:L7"/>
    <mergeCell ref="I8:L8"/>
    <mergeCell ref="G1:L1"/>
    <mergeCell ref="B2:D2"/>
    <mergeCell ref="B3:D3"/>
    <mergeCell ref="B4:D4"/>
    <mergeCell ref="I2:L2"/>
    <mergeCell ref="I3:L3"/>
    <mergeCell ref="I4:L4"/>
    <mergeCell ref="A70:L70"/>
    <mergeCell ref="C54:D54"/>
    <mergeCell ref="C56:D56"/>
    <mergeCell ref="K9:L9"/>
    <mergeCell ref="B44:D44"/>
    <mergeCell ref="B46:D46"/>
    <mergeCell ref="C52:D52"/>
    <mergeCell ref="A66:L66"/>
  </mergeCells>
  <phoneticPr fontId="2" type="noConversion"/>
  <dataValidations count="4">
    <dataValidation type="list" allowBlank="1" showInputMessage="1" showErrorMessage="1" sqref="A125">
      <formula1>"a136:a141"</formula1>
    </dataValidation>
    <dataValidation type="list" allowBlank="1" showInputMessage="1" showErrorMessage="1" sqref="G44:H44">
      <formula1>$D$108:$D$113</formula1>
    </dataValidation>
    <dataValidation type="list" showInputMessage="1" showErrorMessage="1" sqref="D1">
      <formula1>$A$108:$A$118</formula1>
    </dataValidation>
    <dataValidation type="list" allowBlank="1" showInputMessage="1" showErrorMessage="1" sqref="F1">
      <formula1>$A$120:$A$125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scale="74" fitToHeight="0" orientation="portrait" r:id="rId1"/>
  <headerFooter alignWithMargins="0">
    <oddFooter>&amp;L&amp;8&amp;F</oddFooter>
  </headerFooter>
  <rowBreaks count="1" manualBreakCount="1">
    <brk id="64" max="12" man="1"/>
  </rowBreaks>
  <ignoredErrors>
    <ignoredError sqref="K55:L55 K54 K57:L60 K56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1f0710b3-835f-424b-90e1-4e618a523134" ContentTypeId="0x0101003512114D6AEDEE439BC9274F5DA7B4E9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5c61509-4d8d-46f6-bf7e-dd1af6466c16">
      <Value>9</Value>
      <Value>15</Value>
      <Value>13</Value>
    </TaxCatchAll>
    <e1dcb9d4f6fd424e8295232a287185e3 xmlns="f5c61509-4d8d-46f6-bf7e-dd1af6466c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Freeman Audio Visual Canada</TermName>
          <TermId xmlns="http://schemas.microsoft.com/office/infopath/2007/PartnerControls">4280a9a0-f770-445a-8871-cdce01e32931</TermId>
        </TermInfo>
      </Terms>
    </e1dcb9d4f6fd424e8295232a287185e3>
    <e77b33b1bde14fc4aa83ff017914e115 xmlns="f5c61509-4d8d-46f6-bf7e-dd1af6466c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Freeman Audio Visual Canada</TermName>
          <TermId xmlns="http://schemas.microsoft.com/office/infopath/2007/PartnerControls">4280a9a0-f770-445a-8871-cdce01e32931</TermId>
        </TermInfo>
      </Terms>
    </e77b33b1bde14fc4aa83ff017914e115>
    <FreemanDescription xmlns="f5c61509-4d8d-46f6-bf7e-dd1af6466c16" xsi:nil="true"/>
    <o17394bb30bc440bb3e4a17dd836c93b xmlns="f5c61509-4d8d-46f6-bf7e-dd1af6466c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</TermName>
          <TermId xmlns="http://schemas.microsoft.com/office/infopath/2007/PartnerControls">758d8b00-28cc-4928-8f89-408ea3e8d309</TermId>
        </TermInfo>
      </Terms>
    </o17394bb30bc440bb3e4a17dd836c93b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reeman Document" ma:contentTypeID="0x0101003512114D6AEDEE439BC9274F5DA7B4E9003ED1D3C52426A943A476418BF85335CD" ma:contentTypeVersion="3" ma:contentTypeDescription="" ma:contentTypeScope="" ma:versionID="085600f9fe19334bbccfcb53528c054b">
  <xsd:schema xmlns:xsd="http://www.w3.org/2001/XMLSchema" xmlns:xs="http://www.w3.org/2001/XMLSchema" xmlns:p="http://schemas.microsoft.com/office/2006/metadata/properties" xmlns:ns2="f5c61509-4d8d-46f6-bf7e-dd1af6466c16" targetNamespace="http://schemas.microsoft.com/office/2006/metadata/properties" ma:root="true" ma:fieldsID="bb9338e1e8370e65142ffa721425ea10" ns2:_="">
    <xsd:import namespace="f5c61509-4d8d-46f6-bf7e-dd1af6466c16"/>
    <xsd:element name="properties">
      <xsd:complexType>
        <xsd:sequence>
          <xsd:element name="documentManagement">
            <xsd:complexType>
              <xsd:all>
                <xsd:element ref="ns2:e1dcb9d4f6fd424e8295232a287185e3" minOccurs="0"/>
                <xsd:element ref="ns2:TaxCatchAll" minOccurs="0"/>
                <xsd:element ref="ns2:TaxCatchAllLabel" minOccurs="0"/>
                <xsd:element ref="ns2:e77b33b1bde14fc4aa83ff017914e115" minOccurs="0"/>
                <xsd:element ref="ns2:o17394bb30bc440bb3e4a17dd836c93b" minOccurs="0"/>
                <xsd:element ref="ns2:Freeman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c61509-4d8d-46f6-bf7e-dd1af6466c16" elementFormDefault="qualified">
    <xsd:import namespace="http://schemas.microsoft.com/office/2006/documentManagement/types"/>
    <xsd:import namespace="http://schemas.microsoft.com/office/infopath/2007/PartnerControls"/>
    <xsd:element name="e1dcb9d4f6fd424e8295232a287185e3" ma:index="8" nillable="true" ma:taxonomy="true" ma:internalName="e1dcb9d4f6fd424e8295232a287185e3" ma:taxonomyFieldName="FreemanLocation" ma:displayName="Freeman Location" ma:indexed="true" ma:readOnly="false" ma:default="" ma:fieldId="{e1dcb9d4-f6fd-424e-8295-232a287185e3}" ma:sspId="1f0710b3-835f-424b-90e1-4e618a523134" ma:termSetId="7b718689-3652-45d4-8e6b-ffef5905d3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a163a74-b61e-4644-8e27-721f0d06e121}" ma:internalName="TaxCatchAll" ma:showField="CatchAllData" ma:web="c8282da1-0869-45d9-b12e-36b6dd78c7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a163a74-b61e-4644-8e27-721f0d06e121}" ma:internalName="TaxCatchAllLabel" ma:readOnly="true" ma:showField="CatchAllDataLabel" ma:web="c8282da1-0869-45d9-b12e-36b6dd78c7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77b33b1bde14fc4aa83ff017914e115" ma:index="12" nillable="true" ma:taxonomy="true" ma:internalName="e77b33b1bde14fc4aa83ff017914e115" ma:taxonomyFieldName="BusinessArea" ma:displayName="Business Area" ma:indexed="true" ma:readOnly="false" ma:default="" ma:fieldId="{e77b33b1-bde1-4fc4-aa83-ff017914e115}" ma:sspId="1f0710b3-835f-424b-90e1-4e618a523134" ma:termSetId="5b68540b-6d6d-41e2-a61c-174528c32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17394bb30bc440bb3e4a17dd836c93b" ma:index="14" nillable="true" ma:taxonomy="true" ma:internalName="o17394bb30bc440bb3e4a17dd836c93b" ma:taxonomyFieldName="DocumentType" ma:displayName="Document Type" ma:indexed="true" ma:readOnly="false" ma:default="" ma:fieldId="{817394bb-30bc-440b-b3e4-a17dd836c93b}" ma:sspId="1f0710b3-835f-424b-90e1-4e618a523134" ma:termSetId="f407d369-bd44-44d2-82a0-dec65193a1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reemanDescription" ma:index="16" nillable="true" ma:displayName="Description" ma:internalName="FreemanDescrip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4404735-064A-4CA1-A814-35871301B09D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70B856F5-DB28-48F9-B42B-F3321700F002}">
  <ds:schemaRefs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f5c61509-4d8d-46f6-bf7e-dd1af6466c1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79FE0D4-3CD5-48DF-A8FD-B416B06378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c61509-4d8d-46f6-bf7e-dd1af6466c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EF1799A-D204-47D9-9CA2-D024F780C58F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B340623D-57A1-4510-B3FD-1D4E2F4BCAD6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 FOR USE</vt:lpstr>
      <vt:lpstr>EXHIBITOR ORDER FORM</vt:lpstr>
      <vt:lpstr>'EXHIBITOR ORDER FORM'!_MailOriginal</vt:lpstr>
      <vt:lpstr>'EXHIBITOR ORDER FORM'!Print_Area</vt:lpstr>
    </vt:vector>
  </TitlesOfParts>
  <Company>AVW-TELAV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I.T.Department</dc:creator>
  <cp:lastModifiedBy>Kasandra Breadner</cp:lastModifiedBy>
  <cp:lastPrinted>2015-02-02T21:05:20Z</cp:lastPrinted>
  <dcterms:created xsi:type="dcterms:W3CDTF">2007-02-05T22:05:48Z</dcterms:created>
  <dcterms:modified xsi:type="dcterms:W3CDTF">2019-01-07T17:14:50Z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temRetentionFormula">
    <vt:lpwstr/>
  </property>
  <property fmtid="{D5CDD505-2E9C-101B-9397-08002B2CF9AE}" pid="3" name="_dlc_policyId">
    <vt:lpwstr/>
  </property>
  <property fmtid="{D5CDD505-2E9C-101B-9397-08002B2CF9AE}" pid="4" name="DocumentType">
    <vt:lpwstr>13;#Form|758d8b00-28cc-4928-8f89-408ea3e8d309</vt:lpwstr>
  </property>
  <property fmtid="{D5CDD505-2E9C-101B-9397-08002B2CF9AE}" pid="5" name="FreemanLocation">
    <vt:lpwstr>15;#Freeman Audio Visual Canada|4280a9a0-f770-445a-8871-cdce01e32931</vt:lpwstr>
  </property>
  <property fmtid="{D5CDD505-2E9C-101B-9397-08002B2CF9AE}" pid="6" name="BusinessArea">
    <vt:lpwstr>9;#Freeman Audio Visual Canada|4280a9a0-f770-445a-8871-cdce01e32931</vt:lpwstr>
  </property>
  <property fmtid="{D5CDD505-2E9C-101B-9397-08002B2CF9AE}" pid="7" name="Order">
    <vt:lpwstr>78900.0000000000</vt:lpwstr>
  </property>
  <property fmtid="{D5CDD505-2E9C-101B-9397-08002B2CF9AE}" pid="8" name="Doc Type">
    <vt:lpwstr>Master Forms</vt:lpwstr>
  </property>
</Properties>
</file>